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Instructions" sheetId="1" r:id="rId1"/>
    <sheet name="Rooming List" sheetId="2" r:id="rId2"/>
    <sheet name="Money Sheet" sheetId="3" r:id="rId3"/>
  </sheets>
  <definedNames/>
  <calcPr fullCalcOnLoad="1"/>
</workbook>
</file>

<file path=xl/sharedStrings.xml><?xml version="1.0" encoding="utf-8"?>
<sst xmlns="http://schemas.openxmlformats.org/spreadsheetml/2006/main" count="271" uniqueCount="169">
  <si>
    <t>Chapter Name:</t>
  </si>
  <si>
    <t>Mailing Address:</t>
  </si>
  <si>
    <t>City:</t>
  </si>
  <si>
    <t>Zip:</t>
  </si>
  <si>
    <t>Contact Person:</t>
  </si>
  <si>
    <t>Email Address:</t>
  </si>
  <si>
    <t>Section 1</t>
  </si>
  <si>
    <t>Registrations</t>
  </si>
  <si>
    <t>List those registered</t>
  </si>
  <si>
    <t>Name</t>
  </si>
  <si>
    <t>Title</t>
  </si>
  <si>
    <t>Code</t>
  </si>
  <si>
    <t>Age</t>
  </si>
  <si>
    <t>Notes</t>
  </si>
  <si>
    <t>Individually</t>
  </si>
  <si>
    <t>Codes:</t>
  </si>
  <si>
    <t>D = DeMolay (Active)</t>
  </si>
  <si>
    <t>A = Advisor</t>
  </si>
  <si>
    <t>G = Guest</t>
  </si>
  <si>
    <t>S = Sweetheart/Princess</t>
  </si>
  <si>
    <t>SD = Senior DeMolay</t>
  </si>
  <si>
    <t>J = Judge</t>
  </si>
  <si>
    <t>Master Councilor</t>
  </si>
  <si>
    <t xml:space="preserve">Names Entered = </t>
  </si>
  <si>
    <t>Qty</t>
  </si>
  <si>
    <t>Regular</t>
  </si>
  <si>
    <t>X</t>
  </si>
  <si>
    <t>=</t>
  </si>
  <si>
    <t>Section 2</t>
  </si>
  <si>
    <t>Chapter Activites</t>
  </si>
  <si>
    <t>Ritual Contest</t>
  </si>
  <si>
    <t>Initiatory Degree</t>
  </si>
  <si>
    <t>DeMolay Degree</t>
  </si>
  <si>
    <t>Magnificent Seven</t>
  </si>
  <si>
    <t>Standard Fourth Section</t>
  </si>
  <si>
    <t>Novice Fourth Section</t>
  </si>
  <si>
    <t>Chapter Proficiency</t>
  </si>
  <si>
    <t>Standard Ceremony of Light</t>
  </si>
  <si>
    <t>Novice Ceremony of Light</t>
  </si>
  <si>
    <t>Standard Flower Talk</t>
  </si>
  <si>
    <t>Novice Flower Talk</t>
  </si>
  <si>
    <t>Individual Contests</t>
  </si>
  <si>
    <t>Demolay Degree</t>
  </si>
  <si>
    <t>Master Inquisitor</t>
  </si>
  <si>
    <t>Senior Deacon</t>
  </si>
  <si>
    <t>Jacques DeMolay</t>
  </si>
  <si>
    <t>Marshall</t>
  </si>
  <si>
    <t>Junior Inquisitor</t>
  </si>
  <si>
    <t>1st Preceptor</t>
  </si>
  <si>
    <t>Orator</t>
  </si>
  <si>
    <t>2nd Preceptor</t>
  </si>
  <si>
    <t>3rd Preceptor</t>
  </si>
  <si>
    <t>4th Preceptor</t>
  </si>
  <si>
    <t>5th Preceptor</t>
  </si>
  <si>
    <t>6th Preceptor</t>
  </si>
  <si>
    <t>7th Preceptor</t>
  </si>
  <si>
    <t>Individual Ritual Entry</t>
  </si>
  <si>
    <t>Athletic Contest</t>
  </si>
  <si>
    <t>Softball</t>
  </si>
  <si>
    <t>Senior Dodge Ball</t>
  </si>
  <si>
    <t>Junior Dodge Ball</t>
  </si>
  <si>
    <t>Senior Volleyball</t>
  </si>
  <si>
    <t>Junior Volleyball</t>
  </si>
  <si>
    <t>Senior Tennis Single</t>
  </si>
  <si>
    <t>Junior Tennis Single</t>
  </si>
  <si>
    <t>Senior Tennis Doubles</t>
  </si>
  <si>
    <t>Junior Tennis Doubles</t>
  </si>
  <si>
    <t>Section 3</t>
  </si>
  <si>
    <t>Special Events</t>
  </si>
  <si>
    <t>Luncheon Guests</t>
  </si>
  <si>
    <t>Banquet Guests Name</t>
  </si>
  <si>
    <t>Chevalier Designates</t>
  </si>
  <si>
    <t>(Current Year Designates comped)</t>
  </si>
  <si>
    <t>Chevalier - Registerd</t>
  </si>
  <si>
    <t>L.O.H. Dinner</t>
  </si>
  <si>
    <t>Chevalier Luncheon - Registered</t>
  </si>
  <si>
    <t>Chevalier Luncheon - Non Registered</t>
  </si>
  <si>
    <t>Grand Banquet - Non Registered</t>
  </si>
  <si>
    <t xml:space="preserve">Total Registration: </t>
  </si>
  <si>
    <t>Hotel</t>
  </si>
  <si>
    <t>Rooming List</t>
  </si>
  <si>
    <t>Room Rate: $</t>
  </si>
  <si>
    <t>Contact:</t>
  </si>
  <si>
    <t>Inclusive of Occupancy Tax</t>
  </si>
  <si>
    <t>Address:</t>
  </si>
  <si>
    <t>State:</t>
  </si>
  <si>
    <t>Date:</t>
  </si>
  <si>
    <t>Phone #:</t>
  </si>
  <si>
    <t>Room #</t>
  </si>
  <si>
    <t>Guest 1</t>
  </si>
  <si>
    <t>Guest 2</t>
  </si>
  <si>
    <t>Guest 3</t>
  </si>
  <si>
    <t>Guest 4</t>
  </si>
  <si>
    <t>Room Type</t>
  </si>
  <si>
    <t>Arrival Date</t>
  </si>
  <si>
    <t>Departure Date</t>
  </si>
  <si>
    <t># Nights</t>
  </si>
  <si>
    <t>Subtotal</t>
  </si>
  <si>
    <t>King</t>
  </si>
  <si>
    <t>Double</t>
  </si>
  <si>
    <t># People</t>
  </si>
  <si>
    <t>Instructions:</t>
  </si>
  <si>
    <t>Total</t>
  </si>
  <si>
    <t>Enter up to 4 guest per room.</t>
  </si>
  <si>
    <t>Select the Room Type</t>
  </si>
  <si>
    <t>Rooms are not guaranteed until payment is received.</t>
  </si>
  <si>
    <t>Enter the Arrival Date</t>
  </si>
  <si>
    <t xml:space="preserve">Reservations cutoff: </t>
  </si>
  <si>
    <t>Enter the Departure Date</t>
  </si>
  <si>
    <t>Must be postmarked or emailed by this date</t>
  </si>
  <si>
    <t>The number of room nights &amp; subtotal calculate automatically.</t>
  </si>
  <si>
    <t>Check #</t>
  </si>
  <si>
    <t>Save this Worksheet</t>
  </si>
  <si>
    <t>Host Hotel:</t>
  </si>
  <si>
    <r>
      <rPr>
        <sz val="10"/>
        <rFont val="Arial"/>
        <family val="0"/>
      </rPr>
      <t xml:space="preserve">Make Check Payable to </t>
    </r>
    <r>
      <rPr>
        <b/>
        <sz val="10"/>
        <rFont val="Arial"/>
        <family val="2"/>
      </rPr>
      <t>Texas DeMolay Activities</t>
    </r>
  </si>
  <si>
    <t xml:space="preserve">Pay Pal Receipt # </t>
  </si>
  <si>
    <t>__________</t>
  </si>
  <si>
    <t>Print and mail a copy with your check to:</t>
  </si>
  <si>
    <t>Do Not contact the hotel directly for reservations.</t>
  </si>
  <si>
    <t>Total Due</t>
  </si>
  <si>
    <t>N/C</t>
  </si>
  <si>
    <t>Pay at event</t>
  </si>
  <si>
    <t>attemdees names here to</t>
  </si>
  <si>
    <t>get their discount pricing</t>
  </si>
  <si>
    <t xml:space="preserve">Entter Registered attendees </t>
  </si>
  <si>
    <t>Email this entire spreadsheet to:</t>
  </si>
  <si>
    <t>Make Checks payable to Texas DeMolay Activites</t>
  </si>
  <si>
    <t>Check #1</t>
  </si>
  <si>
    <t>Check #2</t>
  </si>
  <si>
    <t>Property Deposit</t>
  </si>
  <si>
    <t>Sub Total</t>
  </si>
  <si>
    <t>Combined Rooming List and Money Sheet for Conclave.</t>
  </si>
  <si>
    <t>Print each page and mail with your checks and send to:</t>
  </si>
  <si>
    <t>This will save you and us time and help make sure you are correctly registered for the events you want.</t>
  </si>
  <si>
    <t>Complete the yellow highlighted areas on both the Rooming List and on the Money sheet tabs.</t>
  </si>
  <si>
    <t>SO = State Officer</t>
  </si>
  <si>
    <t>Senior Basketball 3 on 3</t>
  </si>
  <si>
    <t>Senior Basketball 5 on 5</t>
  </si>
  <si>
    <t>Junior Basketball 3 on 3</t>
  </si>
  <si>
    <t>Junior Basketball 5 on 5</t>
  </si>
  <si>
    <t>Chapters can enter either</t>
  </si>
  <si>
    <t>3 on 3 or 5 on 5, not both.</t>
  </si>
  <si>
    <t>no more than 1 team</t>
  </si>
  <si>
    <t>RSVP only</t>
  </si>
  <si>
    <t>Order all Banquet tickets with registration</t>
  </si>
  <si>
    <t>Tickets will be assigned to tables.</t>
  </si>
  <si>
    <t>Please review the printed packet for specific instructions.</t>
  </si>
  <si>
    <t>Chance Chapman</t>
  </si>
  <si>
    <t>174 Hilldale Drive</t>
  </si>
  <si>
    <t>Nederland, TX 77627</t>
  </si>
  <si>
    <t>Cell - (409)201-5340</t>
  </si>
  <si>
    <t>Cermony of Light Team</t>
  </si>
  <si>
    <t>Flag Football</t>
  </si>
  <si>
    <t>Hamburger Party - Non Registered</t>
  </si>
  <si>
    <t>L. O. H. Dinner RSVP</t>
  </si>
  <si>
    <r>
      <t xml:space="preserve">For Accuracy, email this worksheet to: </t>
    </r>
    <r>
      <rPr>
        <b/>
        <sz val="10"/>
        <rFont val="Arial"/>
        <family val="2"/>
      </rPr>
      <t>texasdemolayregistrar@gmail.com AND texasdemolayhousing@gmail.com</t>
    </r>
  </si>
  <si>
    <t>Email the saved spreadsheet to: texasdemolayhousing@gmail.com AND texasdemolayregistrar@gmail.com</t>
  </si>
  <si>
    <t>Holiday Inn Express</t>
  </si>
  <si>
    <t>1111 W. Lancaster Avenue</t>
  </si>
  <si>
    <t xml:space="preserve">Ft.Worth  TX  </t>
  </si>
  <si>
    <r>
      <t xml:space="preserve">texasemolayhousing@gmail.com </t>
    </r>
    <r>
      <rPr>
        <sz val="11"/>
        <rFont val="Calibri"/>
        <family val="2"/>
      </rPr>
      <t>AND</t>
    </r>
    <r>
      <rPr>
        <u val="single"/>
        <sz val="11"/>
        <color indexed="12"/>
        <rFont val="Calibri"/>
        <family val="2"/>
      </rPr>
      <t xml:space="preserve"> texasdemolayregistrar@gmail.com</t>
    </r>
  </si>
  <si>
    <t>Bowling</t>
  </si>
  <si>
    <t>$0.00</t>
  </si>
  <si>
    <t>Contact Phone:</t>
  </si>
  <si>
    <t>2021 Texas DeMolay Conclave</t>
  </si>
  <si>
    <t>Late fee (after 6/1/2021)</t>
  </si>
  <si>
    <t>(No late registrations after 6/22/2021)</t>
  </si>
  <si>
    <t>Chevalier Luncheon for 2021 Designates</t>
  </si>
  <si>
    <t>Texas DeMolay - Conclave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</si>
</sst>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_-* #,##0\ &quot;$&quot;_-;\-* #,##0\ &quot;$&quot;_-;_-* &quot;-&quot;\ &quot;$&quot;_-;_-@_-"/>
    <numFmt numFmtId="166" formatCode="_-* #,##0\ _$_-;\-* #,##0\ _$_-;_-* &quot;-&quot;\ _$_-;_-@_-"/>
    <numFmt numFmtId="167" formatCode="_-* #,##0.00\ &quot;$&quot;_-;\-* #,##0.00\ &quot;$&quot;_-;_-* &quot;-&quot;??\ &quot;$&quot;_-;_-@_-"/>
    <numFmt numFmtId="168" formatCode="_-* #,##0.00\ _$_-;\-* #,##0.00\ _$_-;_-* &quot;-&quot;??\ _$_-;_-@_-"/>
    <numFmt numFmtId="169" formatCode="mm/dd/yyyy"/>
    <numFmt numFmtId="170" formatCode="[$-409]dddd\,\ mmmm\ dd\,\ yyyy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20"/>
      <name val="Cooper Black"/>
      <family val="1"/>
    </font>
    <font>
      <sz val="14"/>
      <name val="Goudy"/>
      <family val="1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9" borderId="3" applyNumberFormat="0" applyAlignment="0" applyProtection="0"/>
    <xf numFmtId="0" fontId="5" fillId="30" borderId="0" applyNumberFormat="0" applyBorder="0" applyAlignment="0" applyProtection="0"/>
    <xf numFmtId="0" fontId="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33" borderId="1" applyNumberFormat="0" applyAlignment="0" applyProtection="0"/>
    <xf numFmtId="0" fontId="58" fillId="0" borderId="8" applyNumberFormat="0" applyFill="0" applyAlignment="0" applyProtection="0"/>
    <xf numFmtId="0" fontId="59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5" borderId="9" applyNumberFormat="0" applyFont="0" applyAlignment="0" applyProtection="0"/>
    <xf numFmtId="0" fontId="60" fillId="27" borderId="10" applyNumberFormat="0" applyAlignment="0" applyProtection="0"/>
    <xf numFmtId="9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1" borderId="4" xfId="48" applyNumberFormat="1" applyFont="1" applyAlignment="1" applyProtection="1">
      <alignment/>
      <protection/>
    </xf>
    <xf numFmtId="0" fontId="0" fillId="31" borderId="4" xfId="48" applyNumberFormat="1" applyFont="1" applyAlignment="1" applyProtection="1">
      <alignment/>
      <protection/>
    </xf>
    <xf numFmtId="0" fontId="5" fillId="30" borderId="0" xfId="47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0" fontId="5" fillId="30" borderId="0" xfId="47" applyNumberFormat="1" applyFont="1" applyBorder="1" applyAlignment="1" applyProtection="1">
      <alignment horizontal="left"/>
      <protection/>
    </xf>
    <xf numFmtId="164" fontId="5" fillId="30" borderId="0" xfId="47" applyNumberFormat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" fillId="0" borderId="0" xfId="63" applyFont="1">
      <alignment/>
      <protection/>
    </xf>
    <xf numFmtId="0" fontId="1" fillId="36" borderId="0" xfId="63" applyFont="1" applyFill="1" applyBorder="1">
      <alignment/>
      <protection/>
    </xf>
    <xf numFmtId="0" fontId="1" fillId="36" borderId="0" xfId="63" applyFont="1" applyFill="1" applyBorder="1" applyAlignment="1">
      <alignment horizontal="center"/>
      <protection/>
    </xf>
    <xf numFmtId="0" fontId="17" fillId="36" borderId="0" xfId="63" applyFont="1" applyFill="1" applyBorder="1">
      <alignment/>
      <protection/>
    </xf>
    <xf numFmtId="0" fontId="18" fillId="36" borderId="0" xfId="63" applyFont="1" applyFill="1" applyBorder="1" applyAlignment="1">
      <alignment horizontal="right"/>
      <protection/>
    </xf>
    <xf numFmtId="0" fontId="1" fillId="36" borderId="0" xfId="63" applyFont="1" applyFill="1" applyBorder="1" applyAlignment="1">
      <alignment horizontal="right"/>
      <protection/>
    </xf>
    <xf numFmtId="0" fontId="19" fillId="37" borderId="12" xfId="63" applyFont="1" applyFill="1" applyBorder="1" applyProtection="1">
      <alignment/>
      <protection locked="0"/>
    </xf>
    <xf numFmtId="0" fontId="1" fillId="37" borderId="12" xfId="63" applyFont="1" applyFill="1" applyBorder="1">
      <alignment/>
      <protection/>
    </xf>
    <xf numFmtId="2" fontId="19" fillId="36" borderId="0" xfId="63" applyNumberFormat="1" applyFont="1" applyFill="1" applyBorder="1" applyAlignment="1">
      <alignment horizontal="center"/>
      <protection/>
    </xf>
    <xf numFmtId="0" fontId="19" fillId="37" borderId="13" xfId="63" applyFont="1" applyFill="1" applyBorder="1" applyProtection="1">
      <alignment/>
      <protection locked="0"/>
    </xf>
    <xf numFmtId="0" fontId="1" fillId="37" borderId="13" xfId="63" applyFont="1" applyFill="1" applyBorder="1">
      <alignment/>
      <protection/>
    </xf>
    <xf numFmtId="169" fontId="1" fillId="37" borderId="14" xfId="63" applyNumberFormat="1" applyFont="1" applyFill="1" applyBorder="1" applyProtection="1">
      <alignment/>
      <protection locked="0"/>
    </xf>
    <xf numFmtId="0" fontId="20" fillId="36" borderId="12" xfId="63" applyFont="1" applyFill="1" applyBorder="1">
      <alignment/>
      <protection/>
    </xf>
    <xf numFmtId="0" fontId="20" fillId="36" borderId="12" xfId="63" applyFont="1" applyFill="1" applyBorder="1" applyAlignment="1">
      <alignment horizontal="center"/>
      <protection/>
    </xf>
    <xf numFmtId="0" fontId="20" fillId="36" borderId="12" xfId="63" applyFont="1" applyFill="1" applyBorder="1" applyAlignment="1">
      <alignment horizontal="right"/>
      <protection/>
    </xf>
    <xf numFmtId="0" fontId="21" fillId="36" borderId="0" xfId="63" applyFont="1" applyFill="1" applyBorder="1">
      <alignment/>
      <protection/>
    </xf>
    <xf numFmtId="0" fontId="1" fillId="0" borderId="15" xfId="63" applyFont="1" applyFill="1" applyBorder="1">
      <alignment/>
      <protection/>
    </xf>
    <xf numFmtId="0" fontId="1" fillId="37" borderId="14" xfId="63" applyFont="1" applyFill="1" applyBorder="1" applyProtection="1">
      <alignment/>
      <protection locked="0"/>
    </xf>
    <xf numFmtId="2" fontId="1" fillId="0" borderId="16" xfId="63" applyNumberFormat="1" applyFont="1" applyFill="1" applyBorder="1">
      <alignment/>
      <protection/>
    </xf>
    <xf numFmtId="0" fontId="22" fillId="36" borderId="0" xfId="63" applyFont="1" applyFill="1" applyBorder="1">
      <alignment/>
      <protection/>
    </xf>
    <xf numFmtId="0" fontId="1" fillId="0" borderId="17" xfId="63" applyFont="1" applyFill="1" applyBorder="1">
      <alignment/>
      <protection/>
    </xf>
    <xf numFmtId="0" fontId="1" fillId="0" borderId="18" xfId="63" applyFont="1" applyFill="1" applyBorder="1">
      <alignment/>
      <protection/>
    </xf>
    <xf numFmtId="0" fontId="22" fillId="36" borderId="0" xfId="63" applyFont="1" applyFill="1" applyBorder="1" applyAlignment="1">
      <alignment horizontal="right"/>
      <protection/>
    </xf>
    <xf numFmtId="0" fontId="22" fillId="36" borderId="0" xfId="63" applyFont="1" applyFill="1" applyBorder="1" applyAlignment="1">
      <alignment horizontal="center"/>
      <protection/>
    </xf>
    <xf numFmtId="2" fontId="23" fillId="36" borderId="0" xfId="63" applyNumberFormat="1" applyFont="1" applyFill="1" applyBorder="1">
      <alignment/>
      <protection/>
    </xf>
    <xf numFmtId="0" fontId="1" fillId="36" borderId="12" xfId="63" applyFont="1" applyFill="1" applyBorder="1">
      <alignment/>
      <protection/>
    </xf>
    <xf numFmtId="0" fontId="19" fillId="36" borderId="0" xfId="63" applyFont="1" applyFill="1" applyBorder="1">
      <alignment/>
      <protection/>
    </xf>
    <xf numFmtId="0" fontId="24" fillId="36" borderId="0" xfId="63" applyFont="1" applyFill="1" applyBorder="1">
      <alignment/>
      <protection/>
    </xf>
    <xf numFmtId="0" fontId="1" fillId="36" borderId="0" xfId="63" applyFont="1" applyFill="1" applyBorder="1" applyAlignment="1">
      <alignment horizontal="left"/>
      <protection/>
    </xf>
    <xf numFmtId="0" fontId="25" fillId="36" borderId="0" xfId="63" applyFont="1" applyFill="1" applyBorder="1">
      <alignment/>
      <protection/>
    </xf>
    <xf numFmtId="2" fontId="1" fillId="0" borderId="19" xfId="63" applyNumberFormat="1" applyFont="1" applyFill="1" applyBorder="1" applyProtection="1">
      <alignment/>
      <protection locked="0"/>
    </xf>
    <xf numFmtId="14" fontId="19" fillId="36" borderId="0" xfId="63" applyNumberFormat="1" applyFont="1" applyFill="1" applyBorder="1">
      <alignment/>
      <protection/>
    </xf>
    <xf numFmtId="0" fontId="26" fillId="36" borderId="0" xfId="63" applyNumberFormat="1" applyFont="1" applyFill="1" applyBorder="1" applyAlignment="1">
      <alignment horizontal="left"/>
      <protection/>
    </xf>
    <xf numFmtId="0" fontId="27" fillId="36" borderId="0" xfId="63" applyFont="1" applyFill="1" applyBorder="1">
      <alignment/>
      <protection/>
    </xf>
    <xf numFmtId="0" fontId="1" fillId="36" borderId="0" xfId="63" applyNumberFormat="1" applyFont="1" applyFill="1" applyBorder="1">
      <alignment/>
      <protection/>
    </xf>
    <xf numFmtId="0" fontId="21" fillId="36" borderId="0" xfId="63" applyFont="1" applyFill="1" applyBorder="1" applyAlignment="1">
      <alignment horizontal="left"/>
      <protection/>
    </xf>
    <xf numFmtId="0" fontId="28" fillId="36" borderId="0" xfId="63" applyFont="1" applyFill="1" applyBorder="1">
      <alignment/>
      <protection/>
    </xf>
    <xf numFmtId="0" fontId="29" fillId="36" borderId="0" xfId="63" applyFont="1" applyFill="1" applyBorder="1">
      <alignment/>
      <protection/>
    </xf>
    <xf numFmtId="14" fontId="1" fillId="37" borderId="14" xfId="63" applyNumberFormat="1" applyFont="1" applyFill="1" applyBorder="1" applyProtection="1">
      <alignment/>
      <protection locked="0"/>
    </xf>
    <xf numFmtId="0" fontId="1" fillId="37" borderId="14" xfId="63" applyFont="1" applyFill="1" applyBorder="1" applyProtection="1">
      <alignment/>
      <protection locked="0"/>
    </xf>
    <xf numFmtId="0" fontId="1" fillId="0" borderId="13" xfId="63" applyFont="1" applyFill="1" applyBorder="1" applyAlignment="1">
      <alignment horizontal="center"/>
      <protection/>
    </xf>
    <xf numFmtId="0" fontId="4" fillId="0" borderId="0" xfId="56" applyAlignment="1">
      <alignment/>
    </xf>
    <xf numFmtId="164" fontId="3" fillId="0" borderId="0" xfId="0" applyNumberFormat="1" applyFont="1" applyAlignment="1">
      <alignment/>
    </xf>
    <xf numFmtId="164" fontId="62" fillId="0" borderId="3" xfId="46" applyNumberFormat="1" applyFont="1" applyFill="1" applyAlignment="1" applyProtection="1">
      <alignment/>
      <protection/>
    </xf>
    <xf numFmtId="164" fontId="64" fillId="0" borderId="3" xfId="46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14" fontId="1" fillId="0" borderId="0" xfId="63" applyNumberFormat="1" applyFont="1">
      <alignment/>
      <protection/>
    </xf>
    <xf numFmtId="0" fontId="4" fillId="37" borderId="13" xfId="56" applyFill="1" applyBorder="1" applyAlignment="1" applyProtection="1">
      <alignment/>
      <protection locked="0"/>
    </xf>
    <xf numFmtId="0" fontId="4" fillId="31" borderId="4" xfId="56" applyNumberFormat="1" applyFill="1" applyBorder="1" applyAlignment="1" applyProtection="1">
      <alignment/>
      <protection/>
    </xf>
    <xf numFmtId="0" fontId="19" fillId="36" borderId="0" xfId="63" applyFont="1" applyFill="1">
      <alignment/>
      <protection/>
    </xf>
    <xf numFmtId="0" fontId="0" fillId="0" borderId="0" xfId="0" applyNumberFormat="1" applyAlignment="1" quotePrefix="1">
      <alignment horizontal="right"/>
    </xf>
    <xf numFmtId="0" fontId="0" fillId="31" borderId="4" xfId="48" applyNumberFormat="1" applyFont="1" applyAlignment="1" applyProtection="1">
      <alignment/>
      <protection locked="0"/>
    </xf>
    <xf numFmtId="0" fontId="0" fillId="31" borderId="24" xfId="48" applyNumberFormat="1" applyFont="1" applyBorder="1" applyAlignment="1" applyProtection="1">
      <alignment/>
      <protection locked="0"/>
    </xf>
    <xf numFmtId="0" fontId="9" fillId="31" borderId="4" xfId="48" applyNumberFormat="1" applyFont="1" applyAlignment="1" applyProtection="1">
      <alignment/>
      <protection locked="0"/>
    </xf>
    <xf numFmtId="1" fontId="0" fillId="31" borderId="4" xfId="48" applyNumberFormat="1" applyFont="1" applyAlignment="1" applyProtection="1">
      <alignment/>
      <protection locked="0"/>
    </xf>
    <xf numFmtId="3" fontId="0" fillId="31" borderId="4" xfId="48" applyNumberFormat="1" applyFont="1" applyAlignment="1" applyProtection="1">
      <alignment horizontal="right"/>
      <protection locked="0"/>
    </xf>
    <xf numFmtId="0" fontId="0" fillId="31" borderId="25" xfId="48" applyNumberFormat="1" applyFont="1" applyBorder="1" applyAlignment="1" applyProtection="1">
      <alignment horizontal="center"/>
      <protection locked="0"/>
    </xf>
    <xf numFmtId="0" fontId="0" fillId="31" borderId="24" xfId="48" applyNumberFormat="1" applyFont="1" applyBorder="1" applyAlignment="1" applyProtection="1">
      <alignment horizontal="center"/>
      <protection locked="0"/>
    </xf>
    <xf numFmtId="0" fontId="0" fillId="31" borderId="26" xfId="48" applyNumberFormat="1" applyFont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alculation" xfId="46"/>
    <cellStyle name="Excel_BuiltIn_Good" xfId="47"/>
    <cellStyle name="Excel_BuiltIn_No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3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cchapman@y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ht="18.75">
      <c r="A2" s="79" t="s">
        <v>131</v>
      </c>
    </row>
    <row r="4" ht="15">
      <c r="A4" t="s">
        <v>146</v>
      </c>
    </row>
    <row r="5" ht="15">
      <c r="A5" t="s">
        <v>134</v>
      </c>
    </row>
    <row r="6" ht="15">
      <c r="A6" t="s">
        <v>132</v>
      </c>
    </row>
    <row r="8" ht="15">
      <c r="A8" t="s">
        <v>147</v>
      </c>
    </row>
    <row r="9" ht="15">
      <c r="A9" t="s">
        <v>148</v>
      </c>
    </row>
    <row r="10" ht="15">
      <c r="A10" t="s">
        <v>149</v>
      </c>
    </row>
    <row r="12" ht="15">
      <c r="A12" t="s">
        <v>156</v>
      </c>
    </row>
    <row r="13" ht="15">
      <c r="A13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Zeros="0" zoomScalePageLayoutView="0" workbookViewId="0" topLeftCell="A1">
      <selection activeCell="C2" sqref="C2"/>
    </sheetView>
  </sheetViews>
  <sheetFormatPr defaultColWidth="9.140625" defaultRowHeight="15"/>
  <cols>
    <col min="2" max="2" width="24.28125" style="0" customWidth="1"/>
    <col min="3" max="3" width="27.00390625" style="0" customWidth="1"/>
    <col min="4" max="4" width="23.7109375" style="0" customWidth="1"/>
    <col min="5" max="5" width="24.00390625" style="0" customWidth="1"/>
    <col min="7" max="7" width="13.7109375" style="0" customWidth="1"/>
    <col min="10" max="10" width="10.140625" style="0" customWidth="1"/>
  </cols>
  <sheetData>
    <row r="1" spans="1:12" ht="25.5">
      <c r="A1" s="33"/>
      <c r="B1" s="33"/>
      <c r="C1" s="36" t="s">
        <v>168</v>
      </c>
      <c r="D1" s="36"/>
      <c r="E1" s="33"/>
      <c r="F1" s="33"/>
      <c r="G1" s="33"/>
      <c r="H1" s="33"/>
      <c r="I1" s="33"/>
      <c r="J1" s="33"/>
      <c r="K1" s="33"/>
      <c r="L1" s="33"/>
    </row>
    <row r="3" spans="1:12" ht="18.75">
      <c r="A3" s="33"/>
      <c r="B3" s="33"/>
      <c r="C3" s="33"/>
      <c r="D3" s="37" t="s">
        <v>80</v>
      </c>
      <c r="E3" s="33"/>
      <c r="F3" s="33"/>
      <c r="G3" s="33"/>
      <c r="H3" s="33"/>
      <c r="I3" s="33"/>
      <c r="J3" s="33"/>
      <c r="K3" s="33"/>
      <c r="L3" s="33"/>
    </row>
    <row r="5" spans="1:12" ht="15">
      <c r="A5" s="33"/>
      <c r="B5" s="38" t="s">
        <v>0</v>
      </c>
      <c r="C5" s="39"/>
      <c r="D5" s="40"/>
      <c r="E5" s="33"/>
      <c r="F5" s="33"/>
      <c r="G5" s="33"/>
      <c r="H5" s="38" t="s">
        <v>81</v>
      </c>
      <c r="I5" s="41">
        <f>IF(G10&gt;H36,140,140)</f>
        <v>140</v>
      </c>
      <c r="J5" s="33"/>
      <c r="K5" s="33"/>
      <c r="L5" s="33"/>
    </row>
    <row r="6" spans="1:12" ht="15">
      <c r="A6" s="33"/>
      <c r="B6" s="38" t="s">
        <v>82</v>
      </c>
      <c r="C6" s="42"/>
      <c r="D6" s="43"/>
      <c r="E6" s="33"/>
      <c r="F6" s="33"/>
      <c r="G6" s="33"/>
      <c r="H6" s="33"/>
      <c r="I6" s="35" t="s">
        <v>83</v>
      </c>
      <c r="J6" s="33"/>
      <c r="K6" s="33"/>
      <c r="L6" s="33"/>
    </row>
    <row r="7" spans="1:12" ht="15">
      <c r="A7" s="33"/>
      <c r="B7" s="38" t="s">
        <v>84</v>
      </c>
      <c r="C7" s="42"/>
      <c r="D7" s="43"/>
      <c r="E7" s="33"/>
      <c r="F7" s="33"/>
      <c r="G7" s="33"/>
      <c r="H7" s="33"/>
      <c r="I7" s="33"/>
      <c r="J7" s="33"/>
      <c r="K7" s="33"/>
      <c r="L7" s="33"/>
    </row>
    <row r="8" spans="1:12" ht="15">
      <c r="A8" s="33"/>
      <c r="B8" s="38" t="s">
        <v>2</v>
      </c>
      <c r="C8" s="42"/>
      <c r="D8" s="43"/>
      <c r="E8" s="33"/>
      <c r="F8" s="33"/>
      <c r="G8" s="33"/>
      <c r="H8" s="33"/>
      <c r="I8" s="33"/>
      <c r="J8" s="33"/>
      <c r="K8" s="33"/>
      <c r="L8" s="33"/>
    </row>
    <row r="9" spans="1:12" ht="15">
      <c r="A9" s="33"/>
      <c r="B9" s="38" t="s">
        <v>85</v>
      </c>
      <c r="C9" s="42"/>
      <c r="D9" s="43"/>
      <c r="E9" s="33"/>
      <c r="F9" s="33"/>
      <c r="G9" s="33"/>
      <c r="H9" s="33"/>
      <c r="I9" s="33"/>
      <c r="J9" s="33"/>
      <c r="K9" s="33"/>
      <c r="L9" s="33"/>
    </row>
    <row r="10" spans="1:12" ht="15">
      <c r="A10" s="33"/>
      <c r="B10" s="38" t="s">
        <v>3</v>
      </c>
      <c r="C10" s="42"/>
      <c r="D10" s="43"/>
      <c r="E10" s="33"/>
      <c r="F10" s="38" t="s">
        <v>86</v>
      </c>
      <c r="G10" s="44">
        <f ca="1">TODAY()</f>
        <v>44314</v>
      </c>
      <c r="H10" s="33"/>
      <c r="I10" s="33"/>
      <c r="J10" s="33"/>
      <c r="K10" s="33"/>
      <c r="L10" s="33"/>
    </row>
    <row r="11" spans="1:12" ht="15">
      <c r="A11" s="33"/>
      <c r="B11" s="38" t="s">
        <v>5</v>
      </c>
      <c r="C11" s="85"/>
      <c r="D11" s="43"/>
      <c r="E11" s="33"/>
      <c r="F11" s="33"/>
      <c r="G11" s="63"/>
      <c r="H11" s="33"/>
      <c r="I11" s="33"/>
      <c r="J11" s="33"/>
      <c r="K11" s="84"/>
      <c r="L11" s="33"/>
    </row>
    <row r="12" spans="1:12" ht="15">
      <c r="A12" s="33"/>
      <c r="B12" s="38" t="s">
        <v>87</v>
      </c>
      <c r="C12" s="42"/>
      <c r="D12" s="43"/>
      <c r="E12" s="33"/>
      <c r="F12" s="33"/>
      <c r="G12" s="65">
        <f>IF($G$10&gt;$H$36,"You are past the cutoff date",)</f>
        <v>0</v>
      </c>
      <c r="H12" s="67"/>
      <c r="I12" s="33"/>
      <c r="J12" s="33"/>
      <c r="K12" s="33"/>
      <c r="L12" s="33"/>
    </row>
    <row r="13" spans="1:12" ht="15">
      <c r="A13" s="33"/>
      <c r="B13" s="33"/>
      <c r="C13" s="33"/>
      <c r="D13" s="33"/>
      <c r="E13" s="33"/>
      <c r="F13" s="33"/>
      <c r="G13" s="65">
        <f>IF($G$10&gt;$H$36,"You must call Stephanie Jones for availability",)</f>
        <v>0</v>
      </c>
      <c r="H13" s="33"/>
      <c r="I13" s="33"/>
      <c r="J13" s="33"/>
      <c r="K13" s="33"/>
      <c r="L13" s="33"/>
    </row>
    <row r="15" spans="1:12" ht="15">
      <c r="A15" s="45" t="s">
        <v>88</v>
      </c>
      <c r="B15" s="45" t="s">
        <v>89</v>
      </c>
      <c r="C15" s="45" t="s">
        <v>90</v>
      </c>
      <c r="D15" s="45" t="s">
        <v>91</v>
      </c>
      <c r="E15" s="45" t="s">
        <v>92</v>
      </c>
      <c r="F15" s="45" t="s">
        <v>93</v>
      </c>
      <c r="G15" s="45" t="s">
        <v>94</v>
      </c>
      <c r="H15" s="45" t="s">
        <v>95</v>
      </c>
      <c r="I15" s="46" t="s">
        <v>96</v>
      </c>
      <c r="J15" s="47" t="s">
        <v>97</v>
      </c>
      <c r="K15" s="48"/>
      <c r="L15" s="48"/>
    </row>
    <row r="16" spans="1:12" ht="15">
      <c r="A16" s="49">
        <v>1</v>
      </c>
      <c r="B16" s="72"/>
      <c r="C16" s="50"/>
      <c r="D16" s="50"/>
      <c r="E16" s="50"/>
      <c r="F16" s="72" t="s">
        <v>98</v>
      </c>
      <c r="G16" s="71">
        <v>44392</v>
      </c>
      <c r="H16" s="71">
        <v>44395</v>
      </c>
      <c r="I16" s="73"/>
      <c r="J16" s="51"/>
      <c r="K16" s="52">
        <v>0</v>
      </c>
      <c r="L16" s="67"/>
    </row>
    <row r="17" spans="1:11" ht="15">
      <c r="A17" s="53">
        <v>2</v>
      </c>
      <c r="B17" s="72"/>
      <c r="C17" s="50"/>
      <c r="D17" s="50"/>
      <c r="E17" s="50"/>
      <c r="F17" s="50" t="s">
        <v>98</v>
      </c>
      <c r="G17" s="71">
        <v>44392</v>
      </c>
      <c r="H17" s="71">
        <v>44395</v>
      </c>
      <c r="I17" s="73"/>
      <c r="J17" s="51"/>
      <c r="K17" s="52">
        <v>0</v>
      </c>
    </row>
    <row r="18" spans="1:11" ht="15">
      <c r="A18" s="53">
        <v>3</v>
      </c>
      <c r="B18" s="50"/>
      <c r="C18" s="50"/>
      <c r="D18" s="50"/>
      <c r="E18" s="50"/>
      <c r="F18" s="50" t="s">
        <v>99</v>
      </c>
      <c r="G18" s="71">
        <v>44392</v>
      </c>
      <c r="H18" s="71">
        <v>44395</v>
      </c>
      <c r="I18" s="73"/>
      <c r="J18" s="51">
        <f aca="true" t="shared" si="0" ref="J18:J30">I18*I$5</f>
        <v>0</v>
      </c>
      <c r="K18" s="52">
        <v>0</v>
      </c>
    </row>
    <row r="19" spans="1:11" ht="15">
      <c r="A19" s="53">
        <v>4</v>
      </c>
      <c r="B19" s="50"/>
      <c r="C19" s="50"/>
      <c r="D19" s="50"/>
      <c r="E19" s="50"/>
      <c r="F19" s="50" t="s">
        <v>99</v>
      </c>
      <c r="G19" s="71">
        <v>44392</v>
      </c>
      <c r="H19" s="71">
        <v>44395</v>
      </c>
      <c r="I19" s="73"/>
      <c r="J19" s="51">
        <f t="shared" si="0"/>
        <v>0</v>
      </c>
      <c r="K19" s="52">
        <v>0</v>
      </c>
    </row>
    <row r="20" spans="1:11" ht="15">
      <c r="A20" s="53">
        <v>5</v>
      </c>
      <c r="B20" s="50"/>
      <c r="C20" s="50"/>
      <c r="D20" s="50"/>
      <c r="E20" s="50"/>
      <c r="F20" s="50" t="s">
        <v>99</v>
      </c>
      <c r="G20" s="71">
        <v>44392</v>
      </c>
      <c r="H20" s="71">
        <v>44395</v>
      </c>
      <c r="I20" s="73"/>
      <c r="J20" s="51">
        <f t="shared" si="0"/>
        <v>0</v>
      </c>
      <c r="K20" s="52">
        <v>0</v>
      </c>
    </row>
    <row r="21" spans="1:11" ht="15">
      <c r="A21" s="53">
        <v>6</v>
      </c>
      <c r="B21" s="50"/>
      <c r="C21" s="50"/>
      <c r="D21" s="50"/>
      <c r="E21" s="50"/>
      <c r="F21" s="50" t="s">
        <v>99</v>
      </c>
      <c r="G21" s="71">
        <v>44392</v>
      </c>
      <c r="H21" s="71">
        <v>44395</v>
      </c>
      <c r="I21" s="73"/>
      <c r="J21" s="51"/>
      <c r="K21" s="52">
        <v>0</v>
      </c>
    </row>
    <row r="22" spans="1:11" ht="15">
      <c r="A22" s="53">
        <v>7</v>
      </c>
      <c r="B22" s="50"/>
      <c r="C22" s="50"/>
      <c r="D22" s="50"/>
      <c r="E22" s="50"/>
      <c r="F22" s="50" t="s">
        <v>99</v>
      </c>
      <c r="G22" s="71">
        <v>44392</v>
      </c>
      <c r="H22" s="71">
        <v>44395</v>
      </c>
      <c r="I22" s="73"/>
      <c r="J22" s="51">
        <f>I22*I$5</f>
        <v>0</v>
      </c>
      <c r="K22" s="52">
        <v>0</v>
      </c>
    </row>
    <row r="23" spans="1:11" ht="15">
      <c r="A23" s="53">
        <v>8</v>
      </c>
      <c r="B23" s="50"/>
      <c r="C23" s="50"/>
      <c r="D23" s="50"/>
      <c r="E23" s="50"/>
      <c r="F23" s="50" t="s">
        <v>99</v>
      </c>
      <c r="G23" s="71">
        <v>44392</v>
      </c>
      <c r="H23" s="71">
        <v>44395</v>
      </c>
      <c r="I23" s="73"/>
      <c r="J23" s="51">
        <f t="shared" si="0"/>
        <v>0</v>
      </c>
      <c r="K23" s="52">
        <v>0</v>
      </c>
    </row>
    <row r="24" spans="1:11" ht="15">
      <c r="A24" s="53">
        <v>9</v>
      </c>
      <c r="B24" s="50"/>
      <c r="C24" s="50"/>
      <c r="D24" s="50"/>
      <c r="E24" s="50"/>
      <c r="F24" s="50" t="s">
        <v>99</v>
      </c>
      <c r="G24" s="71">
        <v>44392</v>
      </c>
      <c r="H24" s="71">
        <v>44395</v>
      </c>
      <c r="I24" s="73">
        <f aca="true" t="shared" si="1" ref="I24:I30">IF(ISTEXT(B24),IF(ISBLANK(H24),0,H24-G24),0)</f>
        <v>0</v>
      </c>
      <c r="J24" s="51">
        <f t="shared" si="0"/>
        <v>0</v>
      </c>
      <c r="K24" s="52">
        <v>0</v>
      </c>
    </row>
    <row r="25" spans="1:11" ht="15">
      <c r="A25" s="53">
        <v>10</v>
      </c>
      <c r="B25" s="50"/>
      <c r="C25" s="50"/>
      <c r="D25" s="50"/>
      <c r="E25" s="50"/>
      <c r="F25" s="50" t="s">
        <v>99</v>
      </c>
      <c r="G25" s="71">
        <v>44392</v>
      </c>
      <c r="H25" s="71">
        <v>44395</v>
      </c>
      <c r="I25" s="73">
        <f t="shared" si="1"/>
        <v>0</v>
      </c>
      <c r="J25" s="51">
        <f t="shared" si="0"/>
        <v>0</v>
      </c>
      <c r="K25" s="52">
        <v>0</v>
      </c>
    </row>
    <row r="26" spans="1:11" ht="15">
      <c r="A26" s="53">
        <v>11</v>
      </c>
      <c r="B26" s="50"/>
      <c r="C26" s="50"/>
      <c r="D26" s="50"/>
      <c r="E26" s="50"/>
      <c r="F26" s="50" t="s">
        <v>99</v>
      </c>
      <c r="G26" s="71">
        <v>44392</v>
      </c>
      <c r="H26" s="71">
        <v>44395</v>
      </c>
      <c r="I26" s="73">
        <f t="shared" si="1"/>
        <v>0</v>
      </c>
      <c r="J26" s="51">
        <f t="shared" si="0"/>
        <v>0</v>
      </c>
      <c r="K26" s="52">
        <v>0</v>
      </c>
    </row>
    <row r="27" spans="1:11" ht="15">
      <c r="A27" s="53">
        <v>12</v>
      </c>
      <c r="B27" s="50"/>
      <c r="C27" s="50"/>
      <c r="D27" s="50"/>
      <c r="E27" s="50"/>
      <c r="F27" s="50" t="s">
        <v>99</v>
      </c>
      <c r="G27" s="71">
        <v>44392</v>
      </c>
      <c r="H27" s="71">
        <v>44395</v>
      </c>
      <c r="I27" s="73">
        <f t="shared" si="1"/>
        <v>0</v>
      </c>
      <c r="J27" s="51">
        <f t="shared" si="0"/>
        <v>0</v>
      </c>
      <c r="K27" s="52">
        <v>0</v>
      </c>
    </row>
    <row r="28" spans="1:11" ht="15">
      <c r="A28" s="53">
        <v>13</v>
      </c>
      <c r="B28" s="50"/>
      <c r="C28" s="50"/>
      <c r="D28" s="50"/>
      <c r="E28" s="50"/>
      <c r="F28" s="50" t="s">
        <v>99</v>
      </c>
      <c r="G28" s="71">
        <v>44392</v>
      </c>
      <c r="H28" s="71">
        <v>44395</v>
      </c>
      <c r="I28" s="73">
        <f t="shared" si="1"/>
        <v>0</v>
      </c>
      <c r="J28" s="51">
        <f t="shared" si="0"/>
        <v>0</v>
      </c>
      <c r="K28" s="52">
        <v>0</v>
      </c>
    </row>
    <row r="29" spans="1:11" ht="15">
      <c r="A29" s="53">
        <v>14</v>
      </c>
      <c r="B29" s="50"/>
      <c r="C29" s="50"/>
      <c r="D29" s="50"/>
      <c r="E29" s="50"/>
      <c r="F29" s="50" t="s">
        <v>99</v>
      </c>
      <c r="G29" s="71">
        <v>44392</v>
      </c>
      <c r="H29" s="71">
        <v>44395</v>
      </c>
      <c r="I29" s="73">
        <f t="shared" si="1"/>
        <v>0</v>
      </c>
      <c r="J29" s="51">
        <f t="shared" si="0"/>
        <v>0</v>
      </c>
      <c r="K29" s="52">
        <v>0</v>
      </c>
    </row>
    <row r="30" spans="1:11" ht="15">
      <c r="A30" s="54">
        <v>15</v>
      </c>
      <c r="B30" s="50"/>
      <c r="C30" s="50"/>
      <c r="D30" s="50"/>
      <c r="E30" s="50"/>
      <c r="F30" s="50" t="s">
        <v>99</v>
      </c>
      <c r="G30" s="71">
        <v>44392</v>
      </c>
      <c r="H30" s="71">
        <v>44395</v>
      </c>
      <c r="I30" s="73">
        <f t="shared" si="1"/>
        <v>0</v>
      </c>
      <c r="J30" s="51">
        <f t="shared" si="0"/>
        <v>0</v>
      </c>
      <c r="K30" s="52">
        <v>0</v>
      </c>
    </row>
    <row r="31" spans="1:11" ht="15">
      <c r="A31" s="33"/>
      <c r="B31" s="55" t="s">
        <v>100</v>
      </c>
      <c r="C31" s="56">
        <v>0</v>
      </c>
      <c r="D31" s="33"/>
      <c r="E31" s="33"/>
      <c r="F31" s="33"/>
      <c r="G31" s="33"/>
      <c r="H31" s="33"/>
      <c r="I31" s="33"/>
      <c r="J31" s="33"/>
      <c r="K31" s="33"/>
    </row>
    <row r="33" spans="1:10" ht="15.75">
      <c r="A33" s="66" t="s">
        <v>101</v>
      </c>
      <c r="B33" s="33"/>
      <c r="D33" s="33"/>
      <c r="E33" s="33"/>
      <c r="F33" s="33"/>
      <c r="G33" s="33"/>
      <c r="H33" s="33"/>
      <c r="I33" s="35" t="s">
        <v>102</v>
      </c>
      <c r="J33" s="57">
        <f>SUM(J16:J30)</f>
        <v>0</v>
      </c>
    </row>
    <row r="34" spans="1:10" ht="15">
      <c r="A34" s="34" t="s">
        <v>103</v>
      </c>
      <c r="B34" s="33"/>
      <c r="D34" s="33"/>
      <c r="E34" s="33"/>
      <c r="F34" s="33"/>
      <c r="G34" s="33"/>
      <c r="H34" s="33"/>
      <c r="I34" s="33"/>
      <c r="J34" s="33"/>
    </row>
    <row r="35" spans="1:10" ht="15">
      <c r="A35" s="34" t="s">
        <v>104</v>
      </c>
      <c r="B35" s="33"/>
      <c r="D35" s="33"/>
      <c r="E35" s="33"/>
      <c r="F35" s="69" t="s">
        <v>105</v>
      </c>
      <c r="G35" s="33"/>
      <c r="H35" s="33"/>
      <c r="I35" s="33"/>
      <c r="J35" s="33"/>
    </row>
    <row r="36" spans="1:10" ht="15">
      <c r="A36" s="34" t="s">
        <v>106</v>
      </c>
      <c r="B36" s="33"/>
      <c r="D36" s="33"/>
      <c r="E36" s="33"/>
      <c r="F36" s="59" t="s">
        <v>107</v>
      </c>
      <c r="G36" s="33"/>
      <c r="H36" s="64">
        <v>44348</v>
      </c>
      <c r="I36" s="61"/>
      <c r="J36" s="33"/>
    </row>
    <row r="37" spans="1:10" ht="15">
      <c r="A37" s="34" t="s">
        <v>108</v>
      </c>
      <c r="B37" s="33"/>
      <c r="D37" s="33"/>
      <c r="E37" s="33"/>
      <c r="F37" s="68" t="s">
        <v>109</v>
      </c>
      <c r="G37" s="68"/>
      <c r="H37" s="33"/>
      <c r="I37" s="33"/>
      <c r="J37" s="33"/>
    </row>
    <row r="38" spans="1:10" ht="15">
      <c r="A38" s="34" t="s">
        <v>110</v>
      </c>
      <c r="B38" s="33"/>
      <c r="D38" s="33"/>
      <c r="E38" s="33"/>
      <c r="F38" s="33"/>
      <c r="G38" s="33"/>
      <c r="H38" s="33"/>
      <c r="I38" s="35" t="s">
        <v>111</v>
      </c>
      <c r="J38" s="58"/>
    </row>
    <row r="39" spans="1:10" ht="15">
      <c r="A39" s="34" t="s">
        <v>112</v>
      </c>
      <c r="B39" s="33"/>
      <c r="D39" s="33"/>
      <c r="E39" s="38" t="s">
        <v>113</v>
      </c>
      <c r="F39" s="87" t="s">
        <v>157</v>
      </c>
      <c r="G39" s="33"/>
      <c r="H39" s="33"/>
      <c r="I39" s="33"/>
      <c r="J39" s="33"/>
    </row>
    <row r="40" spans="1:10" ht="15">
      <c r="A40" s="34" t="s">
        <v>114</v>
      </c>
      <c r="B40" s="33"/>
      <c r="D40" s="33"/>
      <c r="E40" s="33"/>
      <c r="F40" s="87" t="s">
        <v>158</v>
      </c>
      <c r="G40" s="59"/>
      <c r="H40" s="33"/>
      <c r="I40" s="61" t="s">
        <v>115</v>
      </c>
      <c r="J40" s="33"/>
    </row>
    <row r="41" spans="1:10" ht="15">
      <c r="A41" s="34" t="s">
        <v>155</v>
      </c>
      <c r="B41" s="33"/>
      <c r="D41" s="33"/>
      <c r="E41" s="33"/>
      <c r="F41" s="87" t="s">
        <v>159</v>
      </c>
      <c r="G41" s="59"/>
      <c r="H41" s="33"/>
      <c r="I41" s="33"/>
      <c r="J41" s="33" t="s">
        <v>116</v>
      </c>
    </row>
    <row r="42" spans="1:10" ht="15">
      <c r="A42" s="34" t="s">
        <v>117</v>
      </c>
      <c r="B42" s="33"/>
      <c r="D42" s="33"/>
      <c r="E42" s="33"/>
      <c r="F42" s="62" t="s">
        <v>118</v>
      </c>
      <c r="G42" s="59"/>
      <c r="H42" s="33"/>
      <c r="I42" s="61"/>
      <c r="J42" s="33"/>
    </row>
    <row r="43" spans="1:10" ht="15.75">
      <c r="A43" s="33"/>
      <c r="B43" s="60" t="s">
        <v>147</v>
      </c>
      <c r="D43" s="33"/>
      <c r="E43" s="33"/>
      <c r="F43" s="70"/>
      <c r="G43" s="33"/>
      <c r="H43" s="33"/>
      <c r="I43" s="61"/>
      <c r="J43" s="33"/>
    </row>
    <row r="44" spans="1:10" ht="15.75">
      <c r="A44" s="33"/>
      <c r="B44" s="60" t="s">
        <v>148</v>
      </c>
      <c r="D44" s="33"/>
      <c r="E44" s="33"/>
      <c r="F44" s="33"/>
      <c r="G44" s="33"/>
      <c r="H44" s="33"/>
      <c r="I44" s="33"/>
      <c r="J44" s="33"/>
    </row>
    <row r="45" spans="1:10" ht="15.75">
      <c r="A45" s="33"/>
      <c r="B45" s="60" t="s">
        <v>149</v>
      </c>
      <c r="D45" s="33"/>
      <c r="E45" s="33"/>
      <c r="F45" s="33"/>
      <c r="G45" s="33"/>
      <c r="H45" s="33"/>
      <c r="I45" s="33"/>
      <c r="J45" s="33"/>
    </row>
    <row r="46" spans="1:10" ht="15">
      <c r="A46" s="33"/>
      <c r="B46" s="34" t="s">
        <v>150</v>
      </c>
      <c r="D46" s="33"/>
      <c r="E46" s="33"/>
      <c r="F46" s="33"/>
      <c r="G46" s="33"/>
      <c r="H46" s="33"/>
      <c r="I46" s="33"/>
      <c r="J46" s="33"/>
    </row>
    <row r="47" spans="2:10" ht="15">
      <c r="B47" s="33"/>
      <c r="C47" s="34"/>
      <c r="D47" s="33"/>
      <c r="E47" s="33"/>
      <c r="F47" s="33"/>
      <c r="G47" s="33"/>
      <c r="H47" s="33"/>
      <c r="I47" s="33"/>
      <c r="J47" s="33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showZeros="0" zoomScale="110" zoomScaleNormal="110" zoomScalePageLayoutView="0" workbookViewId="0" topLeftCell="A1">
      <selection activeCell="B123" sqref="B123"/>
    </sheetView>
  </sheetViews>
  <sheetFormatPr defaultColWidth="9.140625" defaultRowHeight="15"/>
  <cols>
    <col min="1" max="1" width="21.28125" style="0" customWidth="1"/>
    <col min="2" max="2" width="22.57421875" style="0" customWidth="1"/>
    <col min="4" max="4" width="3.7109375" style="0" customWidth="1"/>
    <col min="5" max="5" width="9.28125" style="0" customWidth="1"/>
    <col min="6" max="6" width="6.421875" style="0" customWidth="1"/>
    <col min="7" max="7" width="13.8515625" style="0" customWidth="1"/>
    <col min="8" max="8" width="12.7109375" style="0" customWidth="1"/>
  </cols>
  <sheetData>
    <row r="1" ht="23.25">
      <c r="B1" s="1" t="s">
        <v>164</v>
      </c>
    </row>
    <row r="3" spans="1:2" ht="18.75">
      <c r="A3" t="s">
        <v>0</v>
      </c>
      <c r="B3" s="2">
        <f>'Rooming List'!C5</f>
        <v>0</v>
      </c>
    </row>
    <row r="5" spans="1:2" ht="15">
      <c r="A5" t="s">
        <v>1</v>
      </c>
      <c r="B5" s="3">
        <f>'Rooming List'!C7</f>
        <v>0</v>
      </c>
    </row>
    <row r="6" spans="1:7" ht="15">
      <c r="A6" t="s">
        <v>2</v>
      </c>
      <c r="B6" s="3">
        <f>'Rooming List'!C8</f>
        <v>0</v>
      </c>
      <c r="F6" t="s">
        <v>3</v>
      </c>
      <c r="G6" s="3">
        <f>'Rooming List'!C10</f>
        <v>0</v>
      </c>
    </row>
    <row r="7" spans="1:2" ht="15">
      <c r="A7" t="s">
        <v>4</v>
      </c>
      <c r="B7" s="3">
        <f>'Rooming List'!C6</f>
        <v>0</v>
      </c>
    </row>
    <row r="8" spans="1:7" ht="15">
      <c r="A8" t="s">
        <v>163</v>
      </c>
      <c r="B8" s="3">
        <f>'Rooming List'!C12</f>
        <v>0</v>
      </c>
      <c r="E8" t="s">
        <v>5</v>
      </c>
      <c r="G8" s="86">
        <f>'Rooming List'!C11</f>
        <v>0</v>
      </c>
    </row>
    <row r="10" spans="1:7" ht="15">
      <c r="A10" s="4" t="s">
        <v>6</v>
      </c>
      <c r="B10" s="4" t="s">
        <v>7</v>
      </c>
      <c r="C10" s="4"/>
      <c r="D10" s="4"/>
      <c r="E10" s="4"/>
      <c r="F10" s="4"/>
      <c r="G10" s="4"/>
    </row>
    <row r="11" spans="1:8" ht="15">
      <c r="A11" s="5" t="s">
        <v>8</v>
      </c>
      <c r="B11" s="6" t="s">
        <v>9</v>
      </c>
      <c r="C11" s="6" t="s">
        <v>10</v>
      </c>
      <c r="F11" t="s">
        <v>11</v>
      </c>
      <c r="G11" t="s">
        <v>12</v>
      </c>
      <c r="H11" t="s">
        <v>13</v>
      </c>
    </row>
    <row r="12" spans="1:9" ht="15">
      <c r="A12" s="5" t="s">
        <v>14</v>
      </c>
      <c r="B12" s="89"/>
      <c r="C12" s="94"/>
      <c r="D12" s="96"/>
      <c r="E12" s="95"/>
      <c r="F12" s="89"/>
      <c r="G12" s="89"/>
      <c r="H12" s="94"/>
      <c r="I12" s="95"/>
    </row>
    <row r="13" spans="1:9" ht="15">
      <c r="A13" s="7" t="s">
        <v>15</v>
      </c>
      <c r="B13" s="89"/>
      <c r="C13" s="94"/>
      <c r="D13" s="96"/>
      <c r="E13" s="95"/>
      <c r="F13" s="89"/>
      <c r="G13" s="89"/>
      <c r="H13" s="94"/>
      <c r="I13" s="95"/>
    </row>
    <row r="14" spans="1:9" ht="15">
      <c r="A14" s="5" t="s">
        <v>16</v>
      </c>
      <c r="B14" s="89"/>
      <c r="C14" s="94"/>
      <c r="D14" s="96"/>
      <c r="E14" s="95"/>
      <c r="F14" s="89"/>
      <c r="G14" s="89"/>
      <c r="H14" s="94"/>
      <c r="I14" s="95"/>
    </row>
    <row r="15" spans="1:9" ht="15">
      <c r="A15" s="5" t="s">
        <v>17</v>
      </c>
      <c r="B15" s="89"/>
      <c r="C15" s="94"/>
      <c r="D15" s="96"/>
      <c r="E15" s="95"/>
      <c r="F15" s="89"/>
      <c r="G15" s="89"/>
      <c r="H15" s="94"/>
      <c r="I15" s="95"/>
    </row>
    <row r="16" spans="1:9" ht="15">
      <c r="A16" s="5" t="s">
        <v>18</v>
      </c>
      <c r="B16" s="89"/>
      <c r="C16" s="94"/>
      <c r="D16" s="96"/>
      <c r="E16" s="95"/>
      <c r="F16" s="89"/>
      <c r="G16" s="89"/>
      <c r="H16" s="94"/>
      <c r="I16" s="95"/>
    </row>
    <row r="17" spans="1:9" ht="15">
      <c r="A17" s="5" t="s">
        <v>19</v>
      </c>
      <c r="B17" s="89"/>
      <c r="C17" s="94"/>
      <c r="D17" s="96"/>
      <c r="E17" s="95"/>
      <c r="F17" s="89"/>
      <c r="G17" s="89"/>
      <c r="H17" s="94"/>
      <c r="I17" s="95"/>
    </row>
    <row r="18" spans="1:9" ht="15">
      <c r="A18" s="5" t="s">
        <v>20</v>
      </c>
      <c r="B18" s="89"/>
      <c r="C18" s="94"/>
      <c r="D18" s="96"/>
      <c r="E18" s="95"/>
      <c r="F18" s="89"/>
      <c r="G18" s="89"/>
      <c r="H18" s="94"/>
      <c r="I18" s="95"/>
    </row>
    <row r="19" spans="1:9" ht="15">
      <c r="A19" s="5" t="s">
        <v>21</v>
      </c>
      <c r="B19" s="89"/>
      <c r="C19" s="94"/>
      <c r="D19" s="96"/>
      <c r="E19" s="95"/>
      <c r="F19" s="89"/>
      <c r="G19" s="89"/>
      <c r="H19" s="94"/>
      <c r="I19" s="95"/>
    </row>
    <row r="20" spans="1:9" ht="15">
      <c r="A20" s="5" t="s">
        <v>135</v>
      </c>
      <c r="B20" s="89"/>
      <c r="C20" s="94"/>
      <c r="D20" s="96"/>
      <c r="E20" s="95"/>
      <c r="F20" s="89"/>
      <c r="G20" s="89"/>
      <c r="H20" s="94"/>
      <c r="I20" s="95"/>
    </row>
    <row r="21" spans="2:9" ht="15">
      <c r="B21" s="89"/>
      <c r="C21" s="94"/>
      <c r="D21" s="96"/>
      <c r="E21" s="95"/>
      <c r="F21" s="89"/>
      <c r="G21" s="89"/>
      <c r="H21" s="94"/>
      <c r="I21" s="95"/>
    </row>
    <row r="22" spans="2:9" ht="15">
      <c r="B22" s="89"/>
      <c r="C22" s="94"/>
      <c r="D22" s="96"/>
      <c r="E22" s="95"/>
      <c r="F22" s="89"/>
      <c r="G22" s="89"/>
      <c r="H22" s="94"/>
      <c r="I22" s="95"/>
    </row>
    <row r="23" spans="2:9" ht="15">
      <c r="B23" s="89"/>
      <c r="C23" s="94"/>
      <c r="D23" s="96"/>
      <c r="E23" s="95"/>
      <c r="F23" s="89"/>
      <c r="G23" s="89"/>
      <c r="H23" s="94"/>
      <c r="I23" s="95"/>
    </row>
    <row r="24" spans="2:9" ht="15">
      <c r="B24" s="89"/>
      <c r="C24" s="94"/>
      <c r="D24" s="96"/>
      <c r="E24" s="95"/>
      <c r="F24" s="89"/>
      <c r="G24" s="89"/>
      <c r="H24" s="94"/>
      <c r="I24" s="95"/>
    </row>
    <row r="25" spans="2:9" ht="15">
      <c r="B25" s="89"/>
      <c r="C25" s="94"/>
      <c r="D25" s="96"/>
      <c r="E25" s="95"/>
      <c r="F25" s="89"/>
      <c r="G25" s="89"/>
      <c r="H25" s="94"/>
      <c r="I25" s="95"/>
    </row>
    <row r="26" spans="2:9" ht="15">
      <c r="B26" s="89"/>
      <c r="C26" s="94"/>
      <c r="D26" s="96"/>
      <c r="E26" s="95"/>
      <c r="F26" s="89"/>
      <c r="G26" s="89"/>
      <c r="H26" s="94"/>
      <c r="I26" s="95"/>
    </row>
    <row r="27" spans="2:9" ht="15">
      <c r="B27" s="89"/>
      <c r="C27" s="94"/>
      <c r="D27" s="96"/>
      <c r="E27" s="95"/>
      <c r="F27" s="89"/>
      <c r="G27" s="89"/>
      <c r="H27" s="94"/>
      <c r="I27" s="95"/>
    </row>
    <row r="28" spans="2:9" ht="15">
      <c r="B28" s="89"/>
      <c r="C28" s="94"/>
      <c r="D28" s="96"/>
      <c r="E28" s="95"/>
      <c r="F28" s="89"/>
      <c r="G28" s="89"/>
      <c r="H28" s="94"/>
      <c r="I28" s="95"/>
    </row>
    <row r="29" spans="2:9" ht="15">
      <c r="B29" s="89"/>
      <c r="C29" s="94"/>
      <c r="D29" s="96"/>
      <c r="E29" s="95"/>
      <c r="F29" s="89"/>
      <c r="G29" s="89"/>
      <c r="H29" s="94"/>
      <c r="I29" s="95"/>
    </row>
    <row r="30" spans="2:9" ht="15">
      <c r="B30" s="89"/>
      <c r="C30" s="94"/>
      <c r="D30" s="96"/>
      <c r="E30" s="95"/>
      <c r="F30" s="89"/>
      <c r="G30" s="89"/>
      <c r="H30" s="94"/>
      <c r="I30" s="95"/>
    </row>
    <row r="31" spans="2:9" ht="15">
      <c r="B31" s="89"/>
      <c r="C31" s="94"/>
      <c r="D31" s="96"/>
      <c r="E31" s="95"/>
      <c r="F31" s="89"/>
      <c r="G31" s="89"/>
      <c r="H31" s="94"/>
      <c r="I31" s="95"/>
    </row>
    <row r="32" spans="2:9" ht="15">
      <c r="B32" s="89"/>
      <c r="C32" s="94"/>
      <c r="D32" s="96"/>
      <c r="E32" s="95"/>
      <c r="F32" s="89"/>
      <c r="G32" s="89"/>
      <c r="H32" s="94"/>
      <c r="I32" s="95"/>
    </row>
    <row r="33" spans="2:9" ht="15">
      <c r="B33" s="89"/>
      <c r="C33" s="94"/>
      <c r="D33" s="96"/>
      <c r="E33" s="95"/>
      <c r="F33" s="89"/>
      <c r="G33" s="89"/>
      <c r="H33" s="94"/>
      <c r="I33" s="95"/>
    </row>
    <row r="34" spans="2:9" ht="15">
      <c r="B34" s="89"/>
      <c r="C34" s="94"/>
      <c r="D34" s="96"/>
      <c r="E34" s="95"/>
      <c r="F34" s="89"/>
      <c r="G34" s="89"/>
      <c r="H34" s="94"/>
      <c r="I34" s="95"/>
    </row>
    <row r="35" spans="2:9" ht="15">
      <c r="B35" s="89"/>
      <c r="C35" s="94"/>
      <c r="D35" s="96"/>
      <c r="E35" s="95"/>
      <c r="F35" s="89"/>
      <c r="G35" s="89"/>
      <c r="H35" s="94"/>
      <c r="I35" s="95"/>
    </row>
    <row r="36" spans="2:9" ht="15">
      <c r="B36" s="89"/>
      <c r="C36" s="94"/>
      <c r="D36" s="96"/>
      <c r="E36" s="95"/>
      <c r="F36" s="89"/>
      <c r="G36" s="89"/>
      <c r="H36" s="94"/>
      <c r="I36" s="95"/>
    </row>
    <row r="37" spans="2:9" ht="15">
      <c r="B37" s="89"/>
      <c r="C37" s="94"/>
      <c r="D37" s="96"/>
      <c r="E37" s="95"/>
      <c r="F37" s="89"/>
      <c r="G37" s="89"/>
      <c r="H37" s="94"/>
      <c r="I37" s="95"/>
    </row>
    <row r="38" spans="2:9" ht="15">
      <c r="B38" s="89"/>
      <c r="C38" s="94"/>
      <c r="D38" s="96"/>
      <c r="E38" s="95"/>
      <c r="F38" s="89"/>
      <c r="G38" s="89"/>
      <c r="H38" s="94"/>
      <c r="I38" s="95"/>
    </row>
    <row r="39" spans="2:9" ht="15">
      <c r="B39" s="89"/>
      <c r="C39" s="94"/>
      <c r="D39" s="96"/>
      <c r="E39" s="95"/>
      <c r="F39" s="89"/>
      <c r="G39" s="89"/>
      <c r="H39" s="94"/>
      <c r="I39" s="95"/>
    </row>
    <row r="40" spans="2:9" ht="15">
      <c r="B40" s="89"/>
      <c r="C40" s="94"/>
      <c r="D40" s="96"/>
      <c r="E40" s="95"/>
      <c r="F40" s="89"/>
      <c r="G40" s="89"/>
      <c r="H40" s="94"/>
      <c r="I40" s="95"/>
    </row>
    <row r="41" ht="15">
      <c r="B41" s="8" t="s">
        <v>23</v>
      </c>
    </row>
    <row r="42" spans="1:3" ht="15">
      <c r="A42" s="9"/>
      <c r="C42" s="8" t="s">
        <v>24</v>
      </c>
    </row>
    <row r="43" spans="2:7" ht="15">
      <c r="B43" t="s">
        <v>25</v>
      </c>
      <c r="C43" s="91"/>
      <c r="D43" s="10" t="s">
        <v>26</v>
      </c>
      <c r="E43" s="11">
        <v>100</v>
      </c>
      <c r="F43" s="12" t="s">
        <v>27</v>
      </c>
      <c r="G43" s="11">
        <f>+C43*E43</f>
        <v>0</v>
      </c>
    </row>
    <row r="44" spans="2:7" ht="15">
      <c r="B44" t="s">
        <v>165</v>
      </c>
      <c r="C44" s="91"/>
      <c r="D44" s="10" t="s">
        <v>26</v>
      </c>
      <c r="E44" s="11">
        <v>135</v>
      </c>
      <c r="F44" s="12" t="s">
        <v>27</v>
      </c>
      <c r="G44" s="11">
        <f>+C44*E44</f>
        <v>0</v>
      </c>
    </row>
    <row r="45" spans="2:8" ht="15">
      <c r="B45" t="s">
        <v>166</v>
      </c>
      <c r="G45" s="15" t="s">
        <v>130</v>
      </c>
      <c r="H45" s="76">
        <f>+G43+G44</f>
        <v>0</v>
      </c>
    </row>
    <row r="47" spans="1:2" ht="18.75">
      <c r="A47" t="s">
        <v>0</v>
      </c>
      <c r="B47" s="13">
        <f>+B3</f>
        <v>0</v>
      </c>
    </row>
    <row r="49" spans="1:7" ht="15">
      <c r="A49" s="4" t="s">
        <v>28</v>
      </c>
      <c r="B49" s="4" t="s">
        <v>29</v>
      </c>
      <c r="C49" s="4"/>
      <c r="D49" s="4"/>
      <c r="E49" s="4"/>
      <c r="F49" s="4"/>
      <c r="G49" s="4"/>
    </row>
    <row r="50" ht="15">
      <c r="C50" s="15" t="s">
        <v>24</v>
      </c>
    </row>
    <row r="51" spans="1:7" ht="15">
      <c r="A51" t="s">
        <v>30</v>
      </c>
      <c r="B51" s="8" t="s">
        <v>31</v>
      </c>
      <c r="C51" s="89"/>
      <c r="D51" s="10" t="s">
        <v>26</v>
      </c>
      <c r="E51" s="11">
        <v>25</v>
      </c>
      <c r="F51" s="12" t="s">
        <v>27</v>
      </c>
      <c r="G51" s="11">
        <f aca="true" t="shared" si="0" ref="G51:G61">+C51*E51</f>
        <v>0</v>
      </c>
    </row>
    <row r="52" spans="2:7" ht="15">
      <c r="B52" s="8" t="s">
        <v>32</v>
      </c>
      <c r="C52" s="89"/>
      <c r="D52" s="10" t="s">
        <v>26</v>
      </c>
      <c r="E52" s="11">
        <v>25</v>
      </c>
      <c r="F52" s="12" t="s">
        <v>27</v>
      </c>
      <c r="G52" s="11">
        <f t="shared" si="0"/>
        <v>0</v>
      </c>
    </row>
    <row r="53" spans="2:7" ht="15">
      <c r="B53" s="8" t="s">
        <v>33</v>
      </c>
      <c r="C53" s="89"/>
      <c r="D53" s="10" t="s">
        <v>26</v>
      </c>
      <c r="E53" s="11">
        <v>10</v>
      </c>
      <c r="F53" s="12" t="s">
        <v>27</v>
      </c>
      <c r="G53" s="11">
        <f t="shared" si="0"/>
        <v>0</v>
      </c>
    </row>
    <row r="54" spans="2:7" ht="15">
      <c r="B54" s="8" t="s">
        <v>34</v>
      </c>
      <c r="C54" s="89"/>
      <c r="D54" s="10" t="s">
        <v>26</v>
      </c>
      <c r="E54" s="11">
        <v>15</v>
      </c>
      <c r="F54" s="12" t="s">
        <v>27</v>
      </c>
      <c r="G54" s="11">
        <f t="shared" si="0"/>
        <v>0</v>
      </c>
    </row>
    <row r="55" spans="2:7" ht="15">
      <c r="B55" s="8" t="s">
        <v>35</v>
      </c>
      <c r="C55" s="89"/>
      <c r="D55" s="10" t="s">
        <v>26</v>
      </c>
      <c r="E55" s="11">
        <v>15</v>
      </c>
      <c r="F55" s="12" t="s">
        <v>27</v>
      </c>
      <c r="G55" s="11">
        <f t="shared" si="0"/>
        <v>0</v>
      </c>
    </row>
    <row r="56" spans="2:7" ht="15">
      <c r="B56" s="8" t="s">
        <v>36</v>
      </c>
      <c r="C56" s="89"/>
      <c r="D56" s="10" t="s">
        <v>26</v>
      </c>
      <c r="E56" s="11">
        <v>25</v>
      </c>
      <c r="F56" s="12" t="s">
        <v>27</v>
      </c>
      <c r="G56" s="11">
        <f t="shared" si="0"/>
        <v>0</v>
      </c>
    </row>
    <row r="57" spans="2:7" ht="15">
      <c r="B57" s="8" t="s">
        <v>151</v>
      </c>
      <c r="C57" s="89"/>
      <c r="D57" s="10" t="s">
        <v>26</v>
      </c>
      <c r="E57" s="11">
        <v>25</v>
      </c>
      <c r="F57" s="12" t="s">
        <v>27</v>
      </c>
      <c r="G57" s="11">
        <f t="shared" si="0"/>
        <v>0</v>
      </c>
    </row>
    <row r="58" spans="2:7" ht="15">
      <c r="B58" s="8" t="s">
        <v>37</v>
      </c>
      <c r="C58" s="89"/>
      <c r="D58" s="10" t="s">
        <v>26</v>
      </c>
      <c r="E58" s="11">
        <v>10</v>
      </c>
      <c r="F58" s="12" t="s">
        <v>27</v>
      </c>
      <c r="G58" s="11">
        <f t="shared" si="0"/>
        <v>0</v>
      </c>
    </row>
    <row r="59" spans="2:7" ht="15">
      <c r="B59" s="8" t="s">
        <v>38</v>
      </c>
      <c r="C59" s="89"/>
      <c r="D59" s="10" t="s">
        <v>26</v>
      </c>
      <c r="E59" s="11">
        <v>10</v>
      </c>
      <c r="F59" s="12" t="s">
        <v>27</v>
      </c>
      <c r="G59" s="11">
        <f t="shared" si="0"/>
        <v>0</v>
      </c>
    </row>
    <row r="60" spans="2:7" ht="15">
      <c r="B60" s="8" t="s">
        <v>39</v>
      </c>
      <c r="C60" s="89"/>
      <c r="D60" s="10" t="s">
        <v>26</v>
      </c>
      <c r="E60" s="11">
        <v>10</v>
      </c>
      <c r="F60" s="12" t="s">
        <v>27</v>
      </c>
      <c r="G60" s="11">
        <f t="shared" si="0"/>
        <v>0</v>
      </c>
    </row>
    <row r="61" spans="2:7" ht="15">
      <c r="B61" s="8" t="s">
        <v>40</v>
      </c>
      <c r="C61" s="89"/>
      <c r="D61" s="10" t="s">
        <v>26</v>
      </c>
      <c r="E61" s="11">
        <v>10</v>
      </c>
      <c r="F61" s="12" t="s">
        <v>27</v>
      </c>
      <c r="G61" s="11">
        <f t="shared" si="0"/>
        <v>0</v>
      </c>
    </row>
    <row r="62" spans="2:7" ht="15">
      <c r="B62" s="8"/>
      <c r="D62" s="10"/>
      <c r="E62" s="11"/>
      <c r="F62" s="12"/>
      <c r="G62" s="11"/>
    </row>
    <row r="63" spans="1:7" ht="15">
      <c r="A63" t="s">
        <v>41</v>
      </c>
      <c r="B63" s="8"/>
      <c r="D63" s="10"/>
      <c r="E63" s="11"/>
      <c r="F63" s="12"/>
      <c r="G63" s="11"/>
    </row>
    <row r="64" spans="2:7" ht="15">
      <c r="B64" s="14" t="s">
        <v>31</v>
      </c>
      <c r="C64" s="15" t="s">
        <v>24</v>
      </c>
      <c r="E64" s="16"/>
      <c r="F64" s="17" t="s">
        <v>42</v>
      </c>
      <c r="G64" s="15" t="s">
        <v>24</v>
      </c>
    </row>
    <row r="65" spans="2:7" ht="15">
      <c r="B65" s="8" t="s">
        <v>22</v>
      </c>
      <c r="C65" s="92"/>
      <c r="D65" s="10"/>
      <c r="E65" s="11"/>
      <c r="F65" s="18" t="s">
        <v>43</v>
      </c>
      <c r="G65" s="93"/>
    </row>
    <row r="66" spans="2:7" ht="15">
      <c r="B66" s="8" t="s">
        <v>44</v>
      </c>
      <c r="C66" s="92"/>
      <c r="D66" s="10"/>
      <c r="E66" s="11"/>
      <c r="F66" s="18" t="s">
        <v>45</v>
      </c>
      <c r="G66" s="93"/>
    </row>
    <row r="67" spans="2:7" ht="15">
      <c r="B67" s="8" t="s">
        <v>46</v>
      </c>
      <c r="C67" s="92"/>
      <c r="D67" s="10"/>
      <c r="E67" s="11"/>
      <c r="F67" s="18" t="s">
        <v>47</v>
      </c>
      <c r="G67" s="93"/>
    </row>
    <row r="68" spans="2:7" ht="15">
      <c r="B68" s="8" t="s">
        <v>48</v>
      </c>
      <c r="C68" s="92"/>
      <c r="D68" s="10"/>
      <c r="E68" s="11"/>
      <c r="F68" s="18" t="s">
        <v>49</v>
      </c>
      <c r="G68" s="93"/>
    </row>
    <row r="69" spans="2:7" ht="15">
      <c r="B69" s="8" t="s">
        <v>50</v>
      </c>
      <c r="C69" s="92"/>
      <c r="D69" s="10"/>
      <c r="E69" s="11"/>
      <c r="F69" s="12"/>
      <c r="G69" s="19"/>
    </row>
    <row r="70" spans="2:7" ht="15">
      <c r="B70" s="8" t="s">
        <v>51</v>
      </c>
      <c r="C70" s="92"/>
      <c r="D70" s="10"/>
      <c r="E70" s="11"/>
      <c r="F70" s="20"/>
      <c r="G70" s="11"/>
    </row>
    <row r="71" spans="2:7" ht="15">
      <c r="B71" s="8" t="s">
        <v>52</v>
      </c>
      <c r="C71" s="92"/>
      <c r="D71" s="10"/>
      <c r="E71" s="11"/>
      <c r="F71" s="18"/>
      <c r="G71" s="11"/>
    </row>
    <row r="72" spans="2:7" ht="15">
      <c r="B72" s="8" t="s">
        <v>53</v>
      </c>
      <c r="C72" s="92"/>
      <c r="D72" s="10"/>
      <c r="E72" s="11"/>
      <c r="F72" s="18"/>
      <c r="G72" s="11"/>
    </row>
    <row r="73" spans="2:7" ht="15">
      <c r="B73" s="8" t="s">
        <v>54</v>
      </c>
      <c r="C73" s="92"/>
      <c r="D73" s="10"/>
      <c r="E73" s="11"/>
      <c r="F73" s="12"/>
      <c r="G73" s="11"/>
    </row>
    <row r="74" spans="2:7" ht="15">
      <c r="B74" s="8" t="s">
        <v>55</v>
      </c>
      <c r="C74" s="92"/>
      <c r="D74" s="10"/>
      <c r="E74" s="11"/>
      <c r="F74" s="12"/>
      <c r="G74" s="11"/>
    </row>
    <row r="75" spans="2:7" ht="15">
      <c r="B75" s="8"/>
      <c r="C75" s="21"/>
      <c r="D75" s="10"/>
      <c r="E75" s="11"/>
      <c r="F75" s="12"/>
      <c r="G75" s="11"/>
    </row>
    <row r="76" spans="2:7" ht="15">
      <c r="B76" s="8" t="s">
        <v>56</v>
      </c>
      <c r="C76" s="21">
        <f>SUM(C65:C74)+SUM(G65:G68)</f>
        <v>0</v>
      </c>
      <c r="D76" s="10" t="s">
        <v>26</v>
      </c>
      <c r="E76" s="11">
        <v>5</v>
      </c>
      <c r="F76" s="12" t="s">
        <v>27</v>
      </c>
      <c r="G76" s="11">
        <f>+C76*E76</f>
        <v>0</v>
      </c>
    </row>
    <row r="77" spans="2:8" ht="15">
      <c r="B77" s="8"/>
      <c r="C77" s="21"/>
      <c r="D77" s="10"/>
      <c r="E77" s="11"/>
      <c r="F77" s="12"/>
      <c r="G77" s="15" t="s">
        <v>130</v>
      </c>
      <c r="H77" s="76">
        <f>SUM(G51:G61)+G76</f>
        <v>0</v>
      </c>
    </row>
    <row r="79" spans="1:7" ht="15">
      <c r="A79" t="s">
        <v>57</v>
      </c>
      <c r="E79" s="11"/>
      <c r="F79" s="11"/>
      <c r="G79" s="11"/>
    </row>
    <row r="80" spans="2:7" ht="15">
      <c r="B80" s="22" t="s">
        <v>58</v>
      </c>
      <c r="C80" s="89"/>
      <c r="D80" s="10" t="s">
        <v>26</v>
      </c>
      <c r="E80" s="11">
        <v>25</v>
      </c>
      <c r="F80" s="12" t="s">
        <v>27</v>
      </c>
      <c r="G80" s="11">
        <f aca="true" t="shared" si="1" ref="G80:G93">+C80*E80</f>
        <v>0</v>
      </c>
    </row>
    <row r="81" spans="2:7" ht="15">
      <c r="B81" s="22" t="s">
        <v>152</v>
      </c>
      <c r="C81" s="89"/>
      <c r="D81" s="10" t="s">
        <v>26</v>
      </c>
      <c r="E81" s="11">
        <v>25</v>
      </c>
      <c r="F81" s="12" t="s">
        <v>27</v>
      </c>
      <c r="G81" s="11">
        <f t="shared" si="1"/>
        <v>0</v>
      </c>
    </row>
    <row r="82" spans="1:7" ht="15">
      <c r="A82" s="82" t="s">
        <v>140</v>
      </c>
      <c r="B82" s="80" t="s">
        <v>136</v>
      </c>
      <c r="C82" s="90"/>
      <c r="D82" s="10" t="s">
        <v>26</v>
      </c>
      <c r="E82" s="11">
        <v>25</v>
      </c>
      <c r="F82" s="12" t="s">
        <v>27</v>
      </c>
      <c r="G82" s="11">
        <f t="shared" si="1"/>
        <v>0</v>
      </c>
    </row>
    <row r="83" spans="1:7" ht="15">
      <c r="A83" s="83" t="s">
        <v>141</v>
      </c>
      <c r="B83" s="81" t="s">
        <v>137</v>
      </c>
      <c r="C83" s="90"/>
      <c r="D83" s="10" t="s">
        <v>26</v>
      </c>
      <c r="E83" s="11">
        <v>25</v>
      </c>
      <c r="F83" s="12" t="s">
        <v>27</v>
      </c>
      <c r="G83" s="11">
        <f>+C83*E83</f>
        <v>0</v>
      </c>
    </row>
    <row r="84" spans="1:7" ht="15">
      <c r="A84" s="82" t="s">
        <v>140</v>
      </c>
      <c r="B84" s="80" t="s">
        <v>138</v>
      </c>
      <c r="C84" s="90"/>
      <c r="D84" s="10" t="s">
        <v>26</v>
      </c>
      <c r="E84" s="11">
        <v>25</v>
      </c>
      <c r="F84" s="12" t="s">
        <v>27</v>
      </c>
      <c r="G84" s="11">
        <f t="shared" si="1"/>
        <v>0</v>
      </c>
    </row>
    <row r="85" spans="1:7" ht="15">
      <c r="A85" s="83" t="s">
        <v>141</v>
      </c>
      <c r="B85" s="81" t="s">
        <v>139</v>
      </c>
      <c r="C85" s="90"/>
      <c r="D85" s="10" t="s">
        <v>26</v>
      </c>
      <c r="E85" s="11">
        <v>25</v>
      </c>
      <c r="F85" s="12" t="s">
        <v>27</v>
      </c>
      <c r="G85" s="11">
        <f>+C85*E85</f>
        <v>0</v>
      </c>
    </row>
    <row r="86" spans="2:7" ht="15">
      <c r="B86" s="22" t="s">
        <v>59</v>
      </c>
      <c r="C86" s="89"/>
      <c r="D86" s="10" t="s">
        <v>26</v>
      </c>
      <c r="E86" s="11">
        <v>25</v>
      </c>
      <c r="F86" s="12" t="s">
        <v>27</v>
      </c>
      <c r="G86" s="11">
        <f t="shared" si="1"/>
        <v>0</v>
      </c>
    </row>
    <row r="87" spans="2:7" ht="15">
      <c r="B87" s="22" t="s">
        <v>60</v>
      </c>
      <c r="C87" s="89"/>
      <c r="D87" s="10" t="s">
        <v>26</v>
      </c>
      <c r="E87" s="11">
        <v>25</v>
      </c>
      <c r="F87" s="12" t="s">
        <v>27</v>
      </c>
      <c r="G87" s="11">
        <f t="shared" si="1"/>
        <v>0</v>
      </c>
    </row>
    <row r="88" spans="2:7" ht="15">
      <c r="B88" s="22" t="s">
        <v>61</v>
      </c>
      <c r="C88" s="89"/>
      <c r="D88" s="10" t="s">
        <v>26</v>
      </c>
      <c r="E88" s="11">
        <v>25</v>
      </c>
      <c r="F88" s="12" t="s">
        <v>27</v>
      </c>
      <c r="G88" s="11">
        <f t="shared" si="1"/>
        <v>0</v>
      </c>
    </row>
    <row r="89" spans="2:7" ht="15">
      <c r="B89" s="22" t="s">
        <v>62</v>
      </c>
      <c r="C89" s="89"/>
      <c r="D89" s="10" t="s">
        <v>26</v>
      </c>
      <c r="E89" s="11">
        <v>25</v>
      </c>
      <c r="F89" s="12" t="s">
        <v>27</v>
      </c>
      <c r="G89" s="11">
        <f t="shared" si="1"/>
        <v>0</v>
      </c>
    </row>
    <row r="90" spans="2:7" ht="15">
      <c r="B90" s="22" t="s">
        <v>63</v>
      </c>
      <c r="C90" s="89"/>
      <c r="D90" s="10" t="s">
        <v>26</v>
      </c>
      <c r="E90" s="11">
        <v>6</v>
      </c>
      <c r="F90" s="12" t="s">
        <v>27</v>
      </c>
      <c r="G90" s="11">
        <f t="shared" si="1"/>
        <v>0</v>
      </c>
    </row>
    <row r="91" spans="2:7" ht="15">
      <c r="B91" s="22" t="s">
        <v>64</v>
      </c>
      <c r="C91" s="89"/>
      <c r="D91" s="10" t="s">
        <v>26</v>
      </c>
      <c r="E91" s="11">
        <v>6</v>
      </c>
      <c r="F91" s="12" t="s">
        <v>27</v>
      </c>
      <c r="G91" s="11">
        <f t="shared" si="1"/>
        <v>0</v>
      </c>
    </row>
    <row r="92" spans="1:7" ht="15">
      <c r="A92" s="31" t="s">
        <v>142</v>
      </c>
      <c r="B92" s="22" t="s">
        <v>65</v>
      </c>
      <c r="C92" s="89"/>
      <c r="D92" s="10" t="s">
        <v>26</v>
      </c>
      <c r="E92" s="11">
        <v>9</v>
      </c>
      <c r="F92" s="12" t="s">
        <v>27</v>
      </c>
      <c r="G92" s="11">
        <f t="shared" si="1"/>
        <v>0</v>
      </c>
    </row>
    <row r="93" spans="1:7" ht="15">
      <c r="A93" s="31" t="s">
        <v>142</v>
      </c>
      <c r="B93" s="22" t="s">
        <v>66</v>
      </c>
      <c r="C93" s="89"/>
      <c r="D93" s="10" t="s">
        <v>26</v>
      </c>
      <c r="E93" s="11">
        <v>9</v>
      </c>
      <c r="F93" s="12" t="s">
        <v>27</v>
      </c>
      <c r="G93" s="11">
        <f t="shared" si="1"/>
        <v>0</v>
      </c>
    </row>
    <row r="94" spans="1:7" ht="15">
      <c r="A94" s="31"/>
      <c r="B94" s="22" t="s">
        <v>161</v>
      </c>
      <c r="C94" s="3">
        <f>C43+C44</f>
        <v>0</v>
      </c>
      <c r="D94" s="10" t="s">
        <v>26</v>
      </c>
      <c r="E94" s="88" t="s">
        <v>162</v>
      </c>
      <c r="F94" s="12" t="s">
        <v>27</v>
      </c>
      <c r="G94" s="88" t="s">
        <v>162</v>
      </c>
    </row>
    <row r="95" spans="2:7" ht="15">
      <c r="B95" s="22"/>
      <c r="C95" s="3"/>
      <c r="D95" s="10"/>
      <c r="E95" s="11"/>
      <c r="F95" s="12"/>
      <c r="G95" s="11">
        <f>+C95*E95</f>
        <v>0</v>
      </c>
    </row>
    <row r="96" spans="2:8" ht="15">
      <c r="B96" s="22"/>
      <c r="C96" s="3"/>
      <c r="D96" s="10"/>
      <c r="E96" s="11"/>
      <c r="F96" s="12"/>
      <c r="G96" s="15" t="s">
        <v>130</v>
      </c>
      <c r="H96" s="76">
        <f>SUM(G80:G93)</f>
        <v>0</v>
      </c>
    </row>
    <row r="97" spans="2:7" ht="15">
      <c r="B97" s="22"/>
      <c r="C97" s="3"/>
      <c r="D97" s="10"/>
      <c r="E97" s="11"/>
      <c r="F97" s="12"/>
      <c r="G97" s="11"/>
    </row>
    <row r="98" spans="5:7" ht="15">
      <c r="E98" s="11"/>
      <c r="F98" s="11"/>
      <c r="G98" s="11"/>
    </row>
    <row r="99" spans="1:7" ht="18.75">
      <c r="A99" t="s">
        <v>0</v>
      </c>
      <c r="B99" s="13">
        <f>+B3</f>
        <v>0</v>
      </c>
      <c r="E99" s="11"/>
      <c r="F99" s="11"/>
      <c r="G99" s="11"/>
    </row>
    <row r="100" spans="2:7" ht="18.75">
      <c r="B100" s="13"/>
      <c r="E100" s="11"/>
      <c r="F100" s="11"/>
      <c r="G100" s="11"/>
    </row>
    <row r="101" spans="1:7" ht="15">
      <c r="A101" s="4" t="s">
        <v>67</v>
      </c>
      <c r="B101" s="23" t="s">
        <v>68</v>
      </c>
      <c r="C101" s="4"/>
      <c r="D101" s="4"/>
      <c r="E101" s="24"/>
      <c r="F101" s="24"/>
      <c r="G101" s="24"/>
    </row>
    <row r="102" spans="1:5" ht="15">
      <c r="A102" s="25" t="s">
        <v>69</v>
      </c>
      <c r="B102" s="26" t="s">
        <v>9</v>
      </c>
      <c r="E102" s="25" t="s">
        <v>70</v>
      </c>
    </row>
    <row r="103" spans="1:8" ht="15">
      <c r="A103" s="27" t="s">
        <v>71</v>
      </c>
      <c r="B103" s="91"/>
      <c r="E103" s="94"/>
      <c r="F103" s="96"/>
      <c r="G103" s="95"/>
      <c r="H103" t="s">
        <v>144</v>
      </c>
    </row>
    <row r="104" spans="1:8" ht="23.25">
      <c r="A104" s="28" t="s">
        <v>72</v>
      </c>
      <c r="B104" s="89"/>
      <c r="E104" s="94"/>
      <c r="F104" s="96"/>
      <c r="G104" s="95"/>
      <c r="H104" t="s">
        <v>145</v>
      </c>
    </row>
    <row r="105" spans="2:7" ht="15">
      <c r="B105" s="89"/>
      <c r="E105" s="94"/>
      <c r="F105" s="96"/>
      <c r="G105" s="95"/>
    </row>
    <row r="106" spans="2:7" ht="15">
      <c r="B106" s="89"/>
      <c r="E106" s="94"/>
      <c r="F106" s="96"/>
      <c r="G106" s="95"/>
    </row>
    <row r="107" spans="5:7" ht="15">
      <c r="E107" s="94"/>
      <c r="F107" s="96"/>
      <c r="G107" s="95"/>
    </row>
    <row r="108" spans="1:7" ht="15">
      <c r="A108" s="27" t="s">
        <v>73</v>
      </c>
      <c r="B108" s="91"/>
      <c r="E108" s="94"/>
      <c r="F108" s="96"/>
      <c r="G108" s="95"/>
    </row>
    <row r="109" spans="1:7" ht="16.5" customHeight="1">
      <c r="A109" s="30" t="s">
        <v>124</v>
      </c>
      <c r="B109" s="89"/>
      <c r="E109" s="94"/>
      <c r="F109" s="96"/>
      <c r="G109" s="95"/>
    </row>
    <row r="110" spans="1:7" ht="15">
      <c r="A110" s="28" t="s">
        <v>122</v>
      </c>
      <c r="B110" s="89"/>
      <c r="E110" s="94"/>
      <c r="F110" s="96"/>
      <c r="G110" s="95"/>
    </row>
    <row r="111" spans="1:7" ht="15">
      <c r="A111" s="31" t="s">
        <v>123</v>
      </c>
      <c r="B111" s="89"/>
      <c r="E111" s="94"/>
      <c r="F111" s="96"/>
      <c r="G111" s="95"/>
    </row>
    <row r="112" spans="2:7" ht="15">
      <c r="B112" s="89"/>
      <c r="E112" s="94"/>
      <c r="F112" s="96"/>
      <c r="G112" s="95"/>
    </row>
    <row r="113" spans="2:7" ht="15">
      <c r="B113" s="89"/>
      <c r="E113" s="94"/>
      <c r="F113" s="96"/>
      <c r="G113" s="95"/>
    </row>
    <row r="114" spans="5:7" ht="15">
      <c r="E114" s="94"/>
      <c r="F114" s="96"/>
      <c r="G114" s="95"/>
    </row>
    <row r="115" spans="1:7" ht="15">
      <c r="A115" t="s">
        <v>154</v>
      </c>
      <c r="B115" s="26" t="s">
        <v>9</v>
      </c>
      <c r="E115" s="94"/>
      <c r="F115" s="96"/>
      <c r="G115" s="95"/>
    </row>
    <row r="116" spans="2:7" ht="15">
      <c r="B116" s="91"/>
      <c r="E116" s="94"/>
      <c r="F116" s="96"/>
      <c r="G116" s="95"/>
    </row>
    <row r="117" spans="2:7" ht="15">
      <c r="B117" s="89"/>
      <c r="E117" s="94"/>
      <c r="F117" s="96"/>
      <c r="G117" s="95"/>
    </row>
    <row r="118" spans="2:7" ht="15">
      <c r="B118" s="89"/>
      <c r="E118" s="94"/>
      <c r="F118" s="96"/>
      <c r="G118" s="95"/>
    </row>
    <row r="119" spans="2:7" ht="15">
      <c r="B119" s="89"/>
      <c r="E119" s="94"/>
      <c r="F119" s="96"/>
      <c r="G119" s="95"/>
    </row>
    <row r="120" spans="5:7" ht="15">
      <c r="E120" s="11"/>
      <c r="F120" s="11"/>
      <c r="G120" s="11"/>
    </row>
    <row r="121" spans="2:7" ht="15">
      <c r="B121" s="8" t="s">
        <v>74</v>
      </c>
      <c r="C121" s="89"/>
      <c r="D121" s="10" t="s">
        <v>26</v>
      </c>
      <c r="E121" s="32" t="s">
        <v>121</v>
      </c>
      <c r="F121" s="12"/>
      <c r="G121" s="11" t="s">
        <v>143</v>
      </c>
    </row>
    <row r="122" spans="2:7" ht="15">
      <c r="B122" s="8" t="s">
        <v>167</v>
      </c>
      <c r="C122" s="89"/>
      <c r="D122" s="10" t="s">
        <v>26</v>
      </c>
      <c r="E122" s="11" t="s">
        <v>120</v>
      </c>
      <c r="F122" s="12" t="s">
        <v>27</v>
      </c>
      <c r="G122" s="11">
        <v>0</v>
      </c>
    </row>
    <row r="123" spans="2:7" ht="15">
      <c r="B123" s="8" t="s">
        <v>75</v>
      </c>
      <c r="C123" s="89"/>
      <c r="D123" s="10" t="s">
        <v>26</v>
      </c>
      <c r="E123" s="11">
        <v>15</v>
      </c>
      <c r="F123" s="12" t="s">
        <v>27</v>
      </c>
      <c r="G123" s="11">
        <f>+C123*E123</f>
        <v>0</v>
      </c>
    </row>
    <row r="124" spans="2:7" ht="15">
      <c r="B124" s="8" t="s">
        <v>76</v>
      </c>
      <c r="C124" s="89"/>
      <c r="D124" s="10" t="s">
        <v>26</v>
      </c>
      <c r="E124" s="11">
        <v>30</v>
      </c>
      <c r="F124" s="12" t="s">
        <v>27</v>
      </c>
      <c r="G124" s="11">
        <f>+C124*E124</f>
        <v>0</v>
      </c>
    </row>
    <row r="125" spans="2:7" ht="15">
      <c r="B125" s="8" t="s">
        <v>77</v>
      </c>
      <c r="C125" s="89"/>
      <c r="D125" s="10" t="s">
        <v>26</v>
      </c>
      <c r="E125" s="11">
        <v>30</v>
      </c>
      <c r="F125" s="12" t="s">
        <v>27</v>
      </c>
      <c r="G125" s="11">
        <f>+C125*E125</f>
        <v>0</v>
      </c>
    </row>
    <row r="126" spans="2:7" ht="15">
      <c r="B126" s="8" t="s">
        <v>153</v>
      </c>
      <c r="C126" s="89"/>
      <c r="D126" s="10" t="s">
        <v>26</v>
      </c>
      <c r="E126" s="11">
        <v>11</v>
      </c>
      <c r="F126" s="12" t="s">
        <v>27</v>
      </c>
      <c r="G126" s="11">
        <f>+C126*E126</f>
        <v>0</v>
      </c>
    </row>
    <row r="127" spans="5:8" ht="15">
      <c r="E127" s="29"/>
      <c r="F127" s="29"/>
      <c r="G127" s="15" t="s">
        <v>130</v>
      </c>
      <c r="H127" s="76">
        <f>SUM(G121:G126)</f>
        <v>0</v>
      </c>
    </row>
    <row r="128" spans="5:7" ht="15">
      <c r="E128" s="29"/>
      <c r="F128" s="29"/>
      <c r="G128" s="29"/>
    </row>
    <row r="131" spans="1:8" ht="18.75">
      <c r="A131" t="s">
        <v>125</v>
      </c>
      <c r="G131" s="8" t="s">
        <v>78</v>
      </c>
      <c r="H131" s="77">
        <f>SUM(H45:H127)</f>
        <v>0</v>
      </c>
    </row>
    <row r="132" ht="15">
      <c r="A132" s="74" t="s">
        <v>160</v>
      </c>
    </row>
    <row r="133" ht="15">
      <c r="H133" s="11"/>
    </row>
    <row r="134" spans="1:8" ht="18.75">
      <c r="A134" t="s">
        <v>126</v>
      </c>
      <c r="G134" t="s">
        <v>79</v>
      </c>
      <c r="H134" s="77">
        <f>+'Rooming List'!J33</f>
        <v>0</v>
      </c>
    </row>
    <row r="135" ht="15">
      <c r="H135" s="11"/>
    </row>
    <row r="136" spans="5:8" ht="18.75">
      <c r="E136" t="s">
        <v>127</v>
      </c>
      <c r="G136" t="s">
        <v>119</v>
      </c>
      <c r="H136" s="77">
        <f>+H131+H134</f>
        <v>0</v>
      </c>
    </row>
    <row r="137" ht="15">
      <c r="H137" s="11"/>
    </row>
    <row r="138" spans="5:8" ht="18.75">
      <c r="E138" t="s">
        <v>128</v>
      </c>
      <c r="G138" s="5" t="s">
        <v>129</v>
      </c>
      <c r="H138" s="75">
        <v>50</v>
      </c>
    </row>
    <row r="139" ht="15">
      <c r="H139" s="11"/>
    </row>
    <row r="140" spans="8:12" ht="15">
      <c r="H140" s="11"/>
      <c r="L140" s="78"/>
    </row>
  </sheetData>
  <sheetProtection selectLockedCells="1"/>
  <mergeCells count="75">
    <mergeCell ref="E103:G103"/>
    <mergeCell ref="E104:G104"/>
    <mergeCell ref="E105:G105"/>
    <mergeCell ref="E106:G106"/>
    <mergeCell ref="E107:G107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E116:G116"/>
    <mergeCell ref="E117:G117"/>
    <mergeCell ref="E118:G118"/>
    <mergeCell ref="E119:G119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35:I35"/>
    <mergeCell ref="H24:I24"/>
    <mergeCell ref="H25:I25"/>
    <mergeCell ref="H26:I26"/>
    <mergeCell ref="H27:I27"/>
    <mergeCell ref="H28:I28"/>
    <mergeCell ref="H29:I29"/>
    <mergeCell ref="H36:I36"/>
    <mergeCell ref="H37:I37"/>
    <mergeCell ref="H38:I38"/>
    <mergeCell ref="H39:I39"/>
    <mergeCell ref="H40:I40"/>
    <mergeCell ref="H30:I30"/>
    <mergeCell ref="H31:I31"/>
    <mergeCell ref="H32:I32"/>
    <mergeCell ref="H33:I33"/>
    <mergeCell ref="H34:I34"/>
  </mergeCells>
  <hyperlinks>
    <hyperlink ref="A132" r:id="rId1" display="tcchapman@ymail.com"/>
  </hyperlinks>
  <printOptions/>
  <pageMargins left="0.7" right="0.7" top="0.75" bottom="0.75" header="0.5118055555555555" footer="0.5118055555555555"/>
  <pageSetup fitToHeight="0" fitToWidth="1" horizontalDpi="600" verticalDpi="600" orientation="portrait" scale="77" r:id="rId2"/>
  <rowBreaks count="2" manualBreakCount="2">
    <brk id="46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Chance Chapman</dc:creator>
  <cp:keywords/>
  <dc:description/>
  <cp:lastModifiedBy>Chance Chapman</cp:lastModifiedBy>
  <cp:lastPrinted>2019-05-20T20:43:44Z</cp:lastPrinted>
  <dcterms:created xsi:type="dcterms:W3CDTF">2013-05-02T16:40:34Z</dcterms:created>
  <dcterms:modified xsi:type="dcterms:W3CDTF">2021-04-28T15:11:57Z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